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9120" tabRatio="875" activeTab="0"/>
  </bookViews>
  <sheets>
    <sheet name="Титул" sheetId="1" r:id="rId1"/>
    <sheet name="1.1." sheetId="2" r:id="rId2"/>
    <sheet name="1.2." sheetId="3" r:id="rId3"/>
    <sheet name="1.3." sheetId="4" r:id="rId4"/>
    <sheet name="1.4." sheetId="5" r:id="rId5"/>
    <sheet name="Итого 1 раздел" sheetId="6" r:id="rId6"/>
    <sheet name="2.1." sheetId="7" r:id="rId7"/>
    <sheet name="2.2." sheetId="8" r:id="rId8"/>
    <sheet name="Итого 2 раздел " sheetId="9" r:id="rId9"/>
    <sheet name="не размещать-Раздел 3" sheetId="10" r:id="rId10"/>
    <sheet name="4.1." sheetId="11" r:id="rId11"/>
    <sheet name="4.2." sheetId="12" r:id="rId12"/>
    <sheet name="Итого 4 раздел " sheetId="13" r:id="rId13"/>
    <sheet name="Раздел 5" sheetId="14" r:id="rId14"/>
    <sheet name="Итого 5 раздел" sheetId="15" r:id="rId15"/>
    <sheet name="Раздел 6" sheetId="16" r:id="rId16"/>
    <sheet name="Итого 6 раздел" sheetId="17" r:id="rId17"/>
    <sheet name="ИТОГО по Программе " sheetId="18" r:id="rId18"/>
  </sheets>
  <definedNames>
    <definedName name="_xlnm.Print_Titles" localSheetId="1">'1.1.'!$2:$2</definedName>
    <definedName name="_xlnm.Print_Titles" localSheetId="2">'1.2.'!$1:$1</definedName>
    <definedName name="_xlnm.Print_Titles" localSheetId="3">'1.3.'!$1:$1</definedName>
    <definedName name="_xlnm.Print_Titles" localSheetId="4">'1.4.'!$1:$1</definedName>
    <definedName name="_xlnm.Print_Titles" localSheetId="6">'2.1.'!$2:$2</definedName>
    <definedName name="_xlnm.Print_Titles" localSheetId="7">'2.2.'!$1:$1</definedName>
    <definedName name="_xlnm.Print_Titles" localSheetId="10">'4.1.'!$2:$2</definedName>
    <definedName name="_xlnm.Print_Titles" localSheetId="11">'4.2.'!$1:$1</definedName>
    <definedName name="_xlnm.Print_Titles" localSheetId="13">'Раздел 5'!$2:$2</definedName>
    <definedName name="_xlnm.Print_Titles" localSheetId="15">'Раздел 6'!$2:$2</definedName>
    <definedName name="_xlnm.Print_Area" localSheetId="1">'1.1.'!$A$1:$F$34</definedName>
    <definedName name="_xlnm.Print_Area" localSheetId="2">'1.2.'!$A$1:$F$24</definedName>
    <definedName name="_xlnm.Print_Area" localSheetId="3">'1.3.'!$A$1:$F$63</definedName>
    <definedName name="_xlnm.Print_Area" localSheetId="4">'1.4.'!$A$1:$F$34</definedName>
    <definedName name="_xlnm.Print_Area" localSheetId="6">'2.1.'!$A$1:$F$89</definedName>
    <definedName name="_xlnm.Print_Area" localSheetId="7">'2.2.'!$A$1:$F$59</definedName>
    <definedName name="_xlnm.Print_Area" localSheetId="10">'4.1.'!$A$1:$F$67</definedName>
    <definedName name="_xlnm.Print_Area" localSheetId="11">'4.2.'!$A$1:$F$20</definedName>
    <definedName name="_xlnm.Print_Area" localSheetId="5">'Итого 1 раздел'!$A$2:$C$15</definedName>
    <definedName name="_xlnm.Print_Area" localSheetId="8">'Итого 2 раздел '!$A$2:$C$11</definedName>
    <definedName name="_xlnm.Print_Area" localSheetId="12">'Итого 4 раздел '!$A$2:$C$13</definedName>
    <definedName name="_xlnm.Print_Area" localSheetId="14">'Итого 5 раздел'!$A$2:$C$7</definedName>
    <definedName name="_xlnm.Print_Area" localSheetId="16">'Итого 6 раздел'!$A$2:$C$11</definedName>
    <definedName name="_xlnm.Print_Area" localSheetId="17">'ИТОГО по Программе '!$A$3:$B$29</definedName>
    <definedName name="_xlnm.Print_Area" localSheetId="13">'Раздел 5'!$A$1:$F$19</definedName>
    <definedName name="_xlnm.Print_Area" localSheetId="15">'Раздел 6'!$A$1:$F$39</definedName>
  </definedNames>
  <calcPr fullCalcOnLoad="1"/>
</workbook>
</file>

<file path=xl/sharedStrings.xml><?xml version="1.0" encoding="utf-8"?>
<sst xmlns="http://schemas.openxmlformats.org/spreadsheetml/2006/main" count="1569" uniqueCount="804">
  <si>
    <t>приспособления существующих пешеходных тоннелей, мостов и путепроводов в соответствии с разработанной проектно-сметной документацией</t>
  </si>
  <si>
    <t xml:space="preserve">Текущее бюджетное финансирование (капитальный ремонт мостов, тоннелей, набережных, водостоков и др.)
0503 6000800 </t>
  </si>
  <si>
    <t>6 ед.</t>
  </si>
  <si>
    <t>ИТОГО по подразделу 3.1.:</t>
  </si>
  <si>
    <t>1. Бюджет города Москвы, в т.ч.:</t>
  </si>
  <si>
    <t>- Целевые средства программы, в т.ч.:</t>
  </si>
  <si>
    <t>Департамент  культуры города Москвы</t>
  </si>
  <si>
    <t>Департамент труда и занятости города Москвы</t>
  </si>
  <si>
    <t>- Текущее бюджетное финансирование, в т.ч.:</t>
  </si>
  <si>
    <t>2. Внебюджетные средства</t>
  </si>
  <si>
    <t>3.2. ПРИСПОСОБЛЕНИЕ ЖИЛЫХ ДОМОВ И ПРИЛЕГАЮЩИХ К НИМ ТЕРРИТОРИЙ</t>
  </si>
  <si>
    <t>3.2.1.</t>
  </si>
  <si>
    <t>Реализация пилотного  проекта по оснащению  ежегодно до 150  квартир, где проживают инвалиды  с тяжелыми ограничениями в передвижении,   потолочной подъемной системой, позволяющей   адаптировать для них жизненно необходимое  пространство с целью обеспечения безбарьерной среды</t>
  </si>
  <si>
    <t xml:space="preserve"> Целевые средства программы                
1002 5221102                      </t>
  </si>
  <si>
    <t>3.2.2.</t>
  </si>
  <si>
    <t xml:space="preserve">Установка стационарных платформ подъемных для инвалидов в подъездах многоквартирных домов сложившегося жилого фонда, оснащенных средствами диспетчерского и визуального контроля и возможности обслуживания с удаленного рабочего места оператора </t>
  </si>
  <si>
    <t xml:space="preserve"> Целевые средства программы 
0501 522 1102                          </t>
  </si>
  <si>
    <t>138 ед.</t>
  </si>
  <si>
    <t>3.2.3.</t>
  </si>
  <si>
    <t>Разработка архитектурно-технических решений по переустройству квартир на первых этажах серий массового строительства (П44Т, П3М, П46М, КОПЭ-2001, ГМС-2001)  для проживания в них инвалидов-колясочников</t>
  </si>
  <si>
    <t>Комитет по архитектуре и градостроительству города Москвы</t>
  </si>
  <si>
    <t xml:space="preserve">Целевые средства программы    
0412 522 0000                  </t>
  </si>
  <si>
    <t>3.2.4.</t>
  </si>
  <si>
    <r>
      <t xml:space="preserve">Выполнение работ по переобо-рудованию (капитальному ремонту) </t>
    </r>
    <r>
      <rPr>
        <b/>
        <sz val="12"/>
        <rFont val="Times New Roman"/>
        <family val="1"/>
      </rPr>
      <t xml:space="preserve">6 </t>
    </r>
    <r>
      <rPr>
        <sz val="12"/>
        <rFont val="Times New Roman"/>
        <family val="1"/>
      </rPr>
      <t>отселенных квартир на первых этажах многоквартирных домов под специализированные для инвалидов-колясочников и адаптации входных групп подъезда данных домов для обеспечения беспрепятственного доступа маломобильных граждан</t>
    </r>
  </si>
  <si>
    <t>Целевые средства программы     
 0501 522 1102</t>
  </si>
  <si>
    <t>3.2.5.</t>
  </si>
  <si>
    <t xml:space="preserve">Обеспечить дополнительное предоставление по медицинским показаниям инвалидам, включая детей-инвалидов, и другим лицам с ограничениями жизнедеятельности (в соответствии с Законом города Москвы от 26.10.2005  № 55 "О дополнительных мерах социальной поддержки инвалидов и других лиц с ограничениями жизнедеятельности в городе Москве") технических средств реабилитации  </t>
  </si>
  <si>
    <t>Приспособление квартир, в которых проживают  инвалиды с тяжелыми ограничениями в передвижении</t>
  </si>
  <si>
    <t>Целевые средства программы                 
1002 522 1102</t>
  </si>
  <si>
    <t>3.2.6.</t>
  </si>
  <si>
    <t>Дооснащение платформ подъемных для инвалидов средствами диспетчеризации и визуального контроля, которые были установлены ранее (до 2008 г.) и не оснащены указанными средствами</t>
  </si>
  <si>
    <t>Целевые средства программы                 
0501 522 1102</t>
  </si>
  <si>
    <t>290 ед.</t>
  </si>
  <si>
    <t>3.2.7.</t>
  </si>
  <si>
    <t>Проведение работ по комплексной адаптации дворовых территорий района Крылатское для маломобильных граждан (в т.ч. разработка ПСД в 2011г.)</t>
  </si>
  <si>
    <t>Префектура ЗАО   Управа района Крылатское</t>
  </si>
  <si>
    <t xml:space="preserve"> Целевые средства программы            
0501 522 1102           </t>
  </si>
  <si>
    <t>3.2.8.</t>
  </si>
  <si>
    <t>Обустройство зоны отдыха "Красная дорожка" в Бабушкинском районе для лиц с ограниченными возможностями</t>
  </si>
  <si>
    <t>Префектура СВАО, управа района Бабушкинский</t>
  </si>
  <si>
    <t xml:space="preserve"> Целевые средства программы           
0503 522 1102              </t>
  </si>
  <si>
    <t>3.2.9.</t>
  </si>
  <si>
    <t>Устройство спортивных площадок для занятий людей с ограниченными возможностями здоровья в районе Ростокино</t>
  </si>
  <si>
    <t>Префектура СВАО, управа района Ростокино</t>
  </si>
  <si>
    <t xml:space="preserve"> Целевые средства программы            
0501 522 1102                   </t>
  </si>
  <si>
    <t>3.2.10.</t>
  </si>
  <si>
    <t>Проектирование и обустройство детской игровой дворовой площадки для детей с ограниченными возможностями в районе Свиблово (267 кв.м.)</t>
  </si>
  <si>
    <t>Префектура СВАО, управа района Свиблово</t>
  </si>
  <si>
    <t xml:space="preserve"> Целевые средства программы            
0501 522 1102              </t>
  </si>
  <si>
    <t>3.2.11.</t>
  </si>
  <si>
    <t>Проектирование и оборудование детской игровой дворовой площадки в районе Северный              (1200 кв.м.)</t>
  </si>
  <si>
    <t>Префектура СВАО, управа района Северный</t>
  </si>
  <si>
    <t xml:space="preserve"> Целевые средства программы           
 0501 522 1102                 </t>
  </si>
  <si>
    <t>Итого по подразделу 3.2.</t>
  </si>
  <si>
    <t>- Текущее бюджетное финансирование</t>
  </si>
  <si>
    <t>3.3 РАЗВИТИЕ СИСТЕМЫ ТРАНСПОРТНОГО ОБСЛУЖИВАНИЯ ИНВАЛИДОВ</t>
  </si>
  <si>
    <t>Продолжить совершенствование работы службы «Социальное такси»:
- предоставить субсидию на обеспечение транспортного обслуживания в рамках службы «Социальное такси»  инвалидов по индивидуальным и коллективным заявкам, а также членов многодетных семей, проживающих в малоэтажном жилищном фонде города Москвы по индивидуальным заявкам  в объеме: не менее 130 тыс.заявок ежегодно</t>
  </si>
  <si>
    <t xml:space="preserve"> Целевые средства программы       
   1002 522 1102</t>
  </si>
  <si>
    <t>3.3.2.</t>
  </si>
  <si>
    <t>Закупить:</t>
  </si>
  <si>
    <t>3.3.2.1.</t>
  </si>
  <si>
    <t>легковые автомобили для службы "Социальное такси"</t>
  </si>
  <si>
    <t xml:space="preserve"> Адресная инвестиционная программа              
0408 522 1103   </t>
  </si>
  <si>
    <t>27 ед.</t>
  </si>
  <si>
    <t>3.3.2.2.</t>
  </si>
  <si>
    <t>легковые автомобили, переоборудованные  для перевозки инвалидов на колясках</t>
  </si>
  <si>
    <t xml:space="preserve"> Адресная инвестиционная программа              
0408 522 1103    </t>
  </si>
  <si>
    <t>5 ед.</t>
  </si>
  <si>
    <t>3.3.2.3.</t>
  </si>
  <si>
    <t>междугородние автобусы, приспособленные для инвалидов</t>
  </si>
  <si>
    <t>2 ед.</t>
  </si>
  <si>
    <t>3.3.3.</t>
  </si>
  <si>
    <t>Провести работы по модернизации светофорных объектов: установку устройств с аудиовизуальным выводом информации для лиц с проблемами слуха и зрения</t>
  </si>
  <si>
    <t xml:space="preserve"> Целевые средства программы                 
0408 522 1102</t>
  </si>
  <si>
    <t>1226 ед.</t>
  </si>
  <si>
    <t>3.3.4.</t>
  </si>
  <si>
    <t>Закупить специальные автобусы и автомобили для перевозки инвалидов с нарушением опорно-двигательного аппарата, зрения, слуха: для обслуживания инвалидов, посещающих учреждения Москомспорта</t>
  </si>
  <si>
    <t xml:space="preserve">Адресная инвестиционная программа            
0709 522 1103 </t>
  </si>
  <si>
    <t>4 ед.</t>
  </si>
  <si>
    <t>3.3.5.</t>
  </si>
  <si>
    <t>Департамент  капитального ремонта  города Москвы</t>
  </si>
  <si>
    <t xml:space="preserve">- Адресная инвестиционная программа города Москвы по целевой статье 522 1103, в т.ч. по департаментам:
</t>
  </si>
  <si>
    <t>по целевой статье 
0408 5221103</t>
  </si>
  <si>
    <t>Департамент  транспорта и развития дорожно-транспортной инфраструктуры  города Москвы</t>
  </si>
  <si>
    <t>по целевой статье 
1002 5221103</t>
  </si>
  <si>
    <t>по целевой статье 
0709 5221103</t>
  </si>
  <si>
    <t>Департамент транспорта и развития дорожно-транспортной инфраструктуры города Москвы по целевой статье 
0408 5221103</t>
  </si>
  <si>
    <t xml:space="preserve">Средства Адресной инвестиционной программы по целевой статье
 0408 5221103, в т.ч.:
</t>
  </si>
  <si>
    <t>Департамент социальной защиты населения города Москвы по целевой статье 
1002 5221103</t>
  </si>
  <si>
    <t>Департамент физической культуры и спорта города Москвы по целевой статье 0709 5221103</t>
  </si>
  <si>
    <t>проверка
14.07.2011</t>
  </si>
  <si>
    <t xml:space="preserve">Целевые средства Программы
1201 5221199 </t>
  </si>
  <si>
    <t xml:space="preserve">Оснастить учреждения образования:
- бегущей строкой   
- звуковыми говорящими устройствами
- телескопическими пандусами </t>
  </si>
  <si>
    <t>3.1.3.</t>
  </si>
  <si>
    <t xml:space="preserve">Оснастить  Дворец Царя Алексея Михайловича (музей-заповедник Коломенское) 3-мя передвижными подъемниками "Паблик"  для людей с ограничениями жизнедеятельности    </t>
  </si>
  <si>
    <t xml:space="preserve"> Целевые средства программы 
0801 522 1102    </t>
  </si>
  <si>
    <t>3.1.4.</t>
  </si>
  <si>
    <t>Оснастить учреждения культуры города Москвы:</t>
  </si>
  <si>
    <t>3.1.4.1.</t>
  </si>
  <si>
    <t xml:space="preserve">    оборудованием для слабослышащих и слабовидящих - электронными текстовыми и звуковыми информаторами, а также справочно-информационным оборудованием для пользования инвалидами-колясочниками</t>
  </si>
  <si>
    <t>Целевые средства программы          
0801 5221102</t>
  </si>
  <si>
    <t>3.1.4.2.</t>
  </si>
  <si>
    <t>Музейный комплекс "Провиантские магазины"  ГУК города Москвы " МО "Музей Москвы" электромобилями для подъема инвалидов по пандусу в экспозиционные залы  2-го этажа. (как в аэропортах)</t>
  </si>
  <si>
    <t>Целевые средства программы         
0801 5221102</t>
  </si>
  <si>
    <t>3.1.4.3.</t>
  </si>
  <si>
    <t>Инвалидными креслами-колясками с белыми шинами</t>
  </si>
  <si>
    <t>3.1.5.</t>
  </si>
  <si>
    <t>Приспособить для инвалидов   общественные туалеты :</t>
  </si>
  <si>
    <t>3.1.5.1.</t>
  </si>
  <si>
    <t xml:space="preserve"> - существующие  общественные туалеты (разработка проектно-сметной документации)</t>
  </si>
  <si>
    <t xml:space="preserve">Департамент жилищно-коммунального хозяйства и благоустройства города Москвы
</t>
  </si>
  <si>
    <t>Целевые средства программы
 0503 5221102</t>
  </si>
  <si>
    <t>7 ед.</t>
  </si>
  <si>
    <t xml:space="preserve">Текущее бюджетное финансирование (капитальный ремонт)
0503 6009999 </t>
  </si>
  <si>
    <t>13 ед.</t>
  </si>
  <si>
    <t>3.1.5.2.</t>
  </si>
  <si>
    <t xml:space="preserve"> -существующие   общественные туалеты в соответствии с разработанной проектно-сметной документацией</t>
  </si>
  <si>
    <t>Целевые средства программы
0503 5221102</t>
  </si>
  <si>
    <t>8 ед.</t>
  </si>
  <si>
    <t>10 ед.</t>
  </si>
  <si>
    <t>3.1.6.</t>
  </si>
  <si>
    <t>Обустроить тротуары и пешеходные переходы для пользования гражданами на креслах-колясках и лицами с потерей зрения путем:</t>
  </si>
  <si>
    <t>3.1.6.1.</t>
  </si>
  <si>
    <t>приспособления существующих пешеходных тоннелей, мостов и путепроводов (разработка проектно-сметной документации)</t>
  </si>
  <si>
    <t>Текущее бюджетное финансирование (капитальный ремонт мостов, тоннелей, набережных, водостоков и др.)
0503 6000800</t>
  </si>
  <si>
    <t>11 ед.</t>
  </si>
  <si>
    <t>3.1.6.2.</t>
  </si>
  <si>
    <t>Закупить специальные микроавтобусы, приспособленные   для перевозки инвалидов с нарушением опорно-двигательного аппарата и других маломобильных граждан, проживающих в стационарных учреждениях социального обслуживания</t>
  </si>
  <si>
    <t xml:space="preserve">Адресная инвестиционная программа            
1002 522 1103 </t>
  </si>
  <si>
    <t>Итого по подразделу 3.3.</t>
  </si>
  <si>
    <t>- Адресная инвестиционная программа города Москвы, в т.ч.:</t>
  </si>
  <si>
    <t xml:space="preserve">по целевой статье
0709 522 1103 </t>
  </si>
  <si>
    <t xml:space="preserve">по целевой статье
1102 522 1103 </t>
  </si>
  <si>
    <t xml:space="preserve">по целевой статье
0408 522 1103 </t>
  </si>
  <si>
    <t xml:space="preserve"> Итого по разделу 3.</t>
  </si>
  <si>
    <t xml:space="preserve"> Департамент образования города Москвы</t>
  </si>
  <si>
    <t>Департамент   культуры города Москвы</t>
  </si>
  <si>
    <t>Департамент  труда и занятости  города Москвы</t>
  </si>
  <si>
    <t>Государственные заказчики</t>
  </si>
  <si>
    <t>Стоимость в тыс. руб.
(в ценах 2010 г.)</t>
  </si>
  <si>
    <t>Источники финансирования,
коды бюджетной классификации</t>
  </si>
  <si>
    <t>3.1. ПРИСПОСОБЛЕНИЕ АДМИНИСТРАТИВНЫХ ЗДАНИЙ  И ТЕРРИТОРИЙ ГОРОДА</t>
  </si>
  <si>
    <t>3.1.1.</t>
  </si>
  <si>
    <r>
      <t xml:space="preserve">Приспособить для инвалидов   здания (входные группы, внутренние пути перемещения и зоны оказания услуг),  а также прилегающие к ним территории  согласно адресному перечню объектов </t>
    </r>
    <r>
      <rPr>
        <sz val="11"/>
        <rFont val="Times New Roman"/>
        <family val="1"/>
      </rPr>
      <t xml:space="preserve"> </t>
    </r>
    <r>
      <rPr>
        <sz val="12"/>
        <rFont val="Times New Roman"/>
        <family val="1"/>
      </rPr>
      <t>(приложение  к Программе)  всего 5658,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в т. ч. по объектам:</t>
    </r>
  </si>
  <si>
    <t>Отраслевые и территориальные органы исполнительной власти города Москвы</t>
  </si>
  <si>
    <t>3.1.1.1.</t>
  </si>
  <si>
    <t>здравоохранения - 156</t>
  </si>
  <si>
    <t xml:space="preserve">Целевые средства программы 
0909 522 1102 </t>
  </si>
  <si>
    <t>3.1.1.2.</t>
  </si>
  <si>
    <t>образования  -  1787</t>
  </si>
  <si>
    <t>Целевые средства программы 
0701,0702,0704,0705, 0706, 0709 522 1102</t>
  </si>
  <si>
    <t>3.1.1.3.</t>
  </si>
  <si>
    <t>социальной защиты - 61</t>
  </si>
  <si>
    <t xml:space="preserve">Департамент социальной защиты населения города Москвы
 </t>
  </si>
  <si>
    <t xml:space="preserve">Целевые средства программы 
1002 522 1102 </t>
  </si>
  <si>
    <t>3.1.1.4.</t>
  </si>
  <si>
    <t>культуры - 200, в том числе:</t>
  </si>
  <si>
    <t xml:space="preserve">Департамент культуры
 города Москвы
</t>
  </si>
  <si>
    <t xml:space="preserve"> при ремонте действующих объектов - 157</t>
  </si>
  <si>
    <t xml:space="preserve">Целевые средства программы </t>
  </si>
  <si>
    <t>0801 522 1102</t>
  </si>
  <si>
    <t>0702 522 1102</t>
  </si>
  <si>
    <t xml:space="preserve"> при ремонте действующих объектов - 43
 (разработка и согласование ПСД)</t>
  </si>
  <si>
    <t xml:space="preserve">Текущее бюджетное финансирование           </t>
  </si>
  <si>
    <t>0702 4230000</t>
  </si>
  <si>
    <t>0801 4420000</t>
  </si>
  <si>
    <t>0801 4400000</t>
  </si>
  <si>
    <t>0801 4430000</t>
  </si>
  <si>
    <t>0801 4410000</t>
  </si>
  <si>
    <t>3.1.1.5.</t>
  </si>
  <si>
    <t xml:space="preserve">физкультуры и спорта - 59      </t>
  </si>
  <si>
    <t>Целевые средства программы 
0709,1105 522 1102</t>
  </si>
  <si>
    <t>3.1.1.6.</t>
  </si>
  <si>
    <t>торговли и услуг - 3393</t>
  </si>
  <si>
    <t xml:space="preserve">Департамент торговли и услуг города Москвы </t>
  </si>
  <si>
    <t>3.1.1.7.</t>
  </si>
  <si>
    <t>труда и занятости - 1</t>
  </si>
  <si>
    <t xml:space="preserve">Департамент труда и занятости населения
 города Москвы  </t>
  </si>
  <si>
    <t xml:space="preserve">Целевые средства программы                 
0401 522 1102 </t>
  </si>
  <si>
    <t>3.1.1.8.</t>
  </si>
  <si>
    <t>жилищной политики и жилищного фонда - 1</t>
  </si>
  <si>
    <t xml:space="preserve">Департамент жилищной политики и жилищного фонда
 города Москвы
</t>
  </si>
  <si>
    <t>Целевые средства программы 
1002 522 1102</t>
  </si>
  <si>
    <t>3.1.2.</t>
  </si>
  <si>
    <t>Создать условия для социально-трудовой адаптации молодых людей с ограничениями жизнедеятельности, выпускников ГОУ СПО Технологического колледжа №21</t>
  </si>
  <si>
    <t xml:space="preserve"> - № 1 - РИ (реабилитация инвалидов) - годовая "Сведения об оказании инвалидам реабилитационных услуг (мероприятий) и обеспечении техническими средствами реабилитации"</t>
  </si>
  <si>
    <t xml:space="preserve">Провести цикл спортивных мероприятий: </t>
  </si>
  <si>
    <t xml:space="preserve">  - по проведению комплексной реабилитации инвалидов-москвичей с тяжелыми ограничениями в передвижении и самообслуживании  с патологией спинного мозга, детским церебральным параличом, вследствие спинальной  травмы и др.</t>
  </si>
  <si>
    <t xml:space="preserve">  - по проведению комплексной реабилитации детей-инвалидов и молодых инвалидов москвичей, вследствие детского церебрального паралича </t>
  </si>
  <si>
    <t xml:space="preserve">  - по проведению комплексной реабилитации (восстановительного лечения) детей-инвалидов и молодых инвалидов москвичей, вследствие детского церебрального паралича или имеющих стойкий неврологический (двигательный) дефицит другого генеза </t>
  </si>
  <si>
    <t>итого проверка</t>
  </si>
  <si>
    <t>Итого по 4 разделу</t>
  </si>
  <si>
    <t>Итого по 2 разделу</t>
  </si>
  <si>
    <t xml:space="preserve">  - приуроченных к Международному дню инвалидов</t>
  </si>
  <si>
    <t xml:space="preserve">  - приуроченных к другим праздничным, знаменательным и социально значимым датам </t>
  </si>
  <si>
    <t>Предоставить субсидию на производство передач  на радиоканале "Говорит Москва":</t>
  </si>
  <si>
    <t xml:space="preserve">   -  "Такой же, как все" (хр.5 мин.), посвященной проблемам инвалидов и их решению</t>
  </si>
  <si>
    <t xml:space="preserve">   - "Видеть сердцем" (хр.10 мин), отражающей вопросы социальной и творческой реабилитации инвалидов</t>
  </si>
  <si>
    <t xml:space="preserve">   - "Территория для всех" (хр.50 мин.), посвященной трудоустройству и образованию инвалидов, отражающей законодательные и юридические проблемы инвалидов и способы их решения</t>
  </si>
  <si>
    <t>Оказать услуги по обеспечению  доступа  инвалидов по слуху к телевизионным передачам путем системы субтитрирования на телевизионных каналах:</t>
  </si>
  <si>
    <t>Создать окружные кабинеты реабилитации женщин после радикального лечения по поводу рака молочной железы:
   - в Центральном АО;   
   - в Северном АО;
   - в Зеленоградском АО</t>
  </si>
  <si>
    <t xml:space="preserve">
</t>
  </si>
  <si>
    <t xml:space="preserve">Департамент образования города Москвы </t>
  </si>
  <si>
    <t>Итого по разделу 1.3</t>
  </si>
  <si>
    <t>Итого по разделу 2.1.</t>
  </si>
  <si>
    <t xml:space="preserve">Осуществить социокультурную реабилитацию молодых инвалидов методом социокультурной анимации </t>
  </si>
  <si>
    <t xml:space="preserve">Департамент
социальной защиты населения города Москвы
Департамент  культуры города Москвы
</t>
  </si>
  <si>
    <t xml:space="preserve">Департамент социальной защиты населения города Москвы </t>
  </si>
  <si>
    <t>Наименование мероприятий</t>
  </si>
  <si>
    <t>РАЗДЕЛ 1.
СОВЕРШЕНСТВОВАНИЕ КОМПЛЕКСНОЙ МЕДИКО-СОЦИАЛЬНОЙ РЕАБИЛИТАЦИИ
 ИНВАЛИДОВ И ДРУГИХ ЛИЦ С ОГРАНИЧЕНИЯМИ ЖИЗНЕДЕЯТЕЛЬНОСТИ</t>
  </si>
  <si>
    <t>Целевые средства Программы,  в т.ч.:</t>
  </si>
  <si>
    <t>Бюджет города Москвы, в т.ч.:</t>
  </si>
  <si>
    <t xml:space="preserve">  - по социальной реабилитации инвалидов с нарушениями функций выделения</t>
  </si>
  <si>
    <t xml:space="preserve">  - социокультурную реабилитацию инвалидов с нарушением интеллекта</t>
  </si>
  <si>
    <t xml:space="preserve">  -   Гражданский форум по проблемам  семей, воспитывающих детей-инвалидов и детей с ограниченными возможностями здоровья</t>
  </si>
  <si>
    <t xml:space="preserve">  - Межрегиональный семинар для специалистов, работающих с детьми с ограниченными возможностями здоровья </t>
  </si>
  <si>
    <t xml:space="preserve">  -  круглые столы и семинары по вопросам содействия трудоустройству безработных граждан, имеющих инвалидность, и в том числе по организации самозанятости</t>
  </si>
  <si>
    <t xml:space="preserve">  -  две городские ярмарки вакансий для граждан с инвалидностью и других лиц с ограничениями жизнедеятельности </t>
  </si>
  <si>
    <t xml:space="preserve">  -  круглый стол "Стремление к жизни в равных возможностях"</t>
  </si>
  <si>
    <t xml:space="preserve">  - ежегодный форум детей-инвалидов и молодых инвалидов по зрению "С уверенностью в будущее", включая проведение конференций и интеллектуальных викторин "КИСИШ" (игры клуба интеллектуального современного искусства школьников) по вопросам профессиональной подготовки, трудоустройства, интеграции в общество и др.</t>
  </si>
  <si>
    <t xml:space="preserve">  -  поддержку деятельности театра неслышаших актеров "СинематографЪ"</t>
  </si>
  <si>
    <t xml:space="preserve">  -  по социальной адаптации детей с синдромом Дауна </t>
  </si>
  <si>
    <t xml:space="preserve">   - по реабилитации детей с онкологическими заболеваниями</t>
  </si>
  <si>
    <t xml:space="preserve"> Провести  социально-реабилитационные мероприятия  инвалидам, получившим увечья (ранения, травмы и контузии) и заболевания, связанные с прохождением военной службы и исполнением служебных обязанностей, а также с техногенными катастрофами</t>
  </si>
  <si>
    <t>Организовать и провести мероприятия по комплексной реабилитации инвалидов по зрению (элементарной, бытовой адаптации, обучению одиноких и вновь ослепших инвалидов ориентированию на местности, психологической поддержке инвалидов по зрению)</t>
  </si>
  <si>
    <t xml:space="preserve">  - с участием детей-инвалидов и детей без инвалидности,  праздник «Счастливая семья» </t>
  </si>
  <si>
    <t xml:space="preserve">  - в пользу детей с синдромом Дауна</t>
  </si>
  <si>
    <t xml:space="preserve">Поддержать проведение Открытого кубка Москвы по конному спорту для инвалидов </t>
  </si>
  <si>
    <t>Обеспечить организацию и круглогодичное проведение ежегодных спортивно-массовых мероприятий для инвалидов:</t>
  </si>
  <si>
    <t xml:space="preserve"> - приуроченных к Международному Дню инвалидов</t>
  </si>
  <si>
    <t xml:space="preserve"> - к другим знаменательным и социально-значимым датам (ко Дню города - Фестиваля инвалидного спорта; Дню защитника Отечества, Празднику весны и труда 1 Мая, ко Дню Победы и др.)</t>
  </si>
  <si>
    <t xml:space="preserve"> - Спартианских игр для льготных категорий москвичей </t>
  </si>
  <si>
    <t>Обеспечить размещение в печатных и электронных средствах массовой информации материалы о работе общественных организаций инвалидов, взаимодействии Комитета общественных связей, мероприятиях и т.д.</t>
  </si>
  <si>
    <r>
      <t>Текущее бюджетное финансирование</t>
    </r>
    <r>
      <rPr>
        <sz val="12"/>
        <rFont val="Times New Roman"/>
        <family val="1"/>
      </rPr>
      <t xml:space="preserve">
</t>
    </r>
  </si>
  <si>
    <t>Обеспечить развитие печатных средств массовой информации для молодых людей с ограниченными возможностями здоровья</t>
  </si>
  <si>
    <t>Издать и распространить серии информационных и справочных материалов (брошюр), предназначенных для ознакомления инвалидов с их правами и адресными социальными программами</t>
  </si>
  <si>
    <t>Обеспечить информирование населения, в том числе инвалидов и других лиц с ограничениями жизнедеятельности, по вопросам содействия в трудоустройстве и о проводимых службой занятости мероприятиях</t>
  </si>
  <si>
    <t>Ввести в штатное расписание окружных центров физической культуры и спорта города Москвы должности спортивных инструкторов по работе с инвалидами по зрению</t>
  </si>
  <si>
    <t>Провести постоянно действующий семинар по обучению переводчиков жестового языка для обслуживания инвалидов по слуху</t>
  </si>
  <si>
    <t>Провести информационные акции, «круглые столы», семинары, выставки по проблемам инвалидов</t>
  </si>
  <si>
    <t xml:space="preserve">Обеспечить регулярное проведение заседаний Комиссии по улучшению качества жизни москвичей и других комиссий Общественного совета Москвы, посвященные вопросам жизни людей с инвалидностью и реализацию предложений Совета </t>
  </si>
  <si>
    <t>Комитет общественных связей города Москвы
Общественный совет города Москвы</t>
  </si>
  <si>
    <t>Обеспечить участие общественных организаций, работающих в интересах инвалидов в форуме «Здоровье нации – основа процветания России», других выставках, конгрессах. и т.п.</t>
  </si>
  <si>
    <r>
      <t>Текущее бюджетное финансирование</t>
    </r>
    <r>
      <rPr>
        <sz val="12"/>
        <rFont val="Times New Roman"/>
        <family val="1"/>
      </rPr>
      <t xml:space="preserve"> 
</t>
    </r>
  </si>
  <si>
    <t>Внебюджетные средства</t>
  </si>
  <si>
    <t xml:space="preserve">  - по  созданию информационного электронного ресурса для информирования лиц с ограничениями жизнедеятельности через сеть Интернет (карта доступности объектов)</t>
  </si>
  <si>
    <t xml:space="preserve">  - методические, информационные  и нормативные материалы  (пособия, справочники и др.)   по вопросам медико-социальной реабилитации инвалидов и членов их семей</t>
  </si>
  <si>
    <t xml:space="preserve">  - специализированный ежеквартальный журнал для лиц с нарушением функций выделения "АСТОМ. Гид по активной жизни"</t>
  </si>
  <si>
    <t xml:space="preserve">Департамент труда и занятости населения города Москвы 
</t>
  </si>
  <si>
    <t xml:space="preserve">Департамент культуры города Москвы
</t>
  </si>
  <si>
    <t xml:space="preserve">   - журнал для слепоглухих инвалидов "Ваш собеседник"</t>
  </si>
  <si>
    <t xml:space="preserve">  - тематические туристические экскурсии   для инвалидов (в т.ч. детей-инвалидов), имеющих трудности в передвижении, с нарушениями слуха и зрения (в т.ч. слепоглухих), включая предоставление специализированных услуг сопровождения</t>
  </si>
  <si>
    <t xml:space="preserve">  - «Мосты в природу» в заказнике «Воробьевы горы» для детей-инвалидов, имеющих тяжелые ограничения жизнедеятельности, с целью их экологического просвещения, оздоровления и реабилитации </t>
  </si>
  <si>
    <t xml:space="preserve">   - "Формирование толерантного отношения к детям-инвалидам в образовательном пространстве города Москвы"</t>
  </si>
  <si>
    <t xml:space="preserve">  - реабилитационные мероприятия с детьми-инвалидами и инвалидами с детства с синдромом Дауна методами прикладного народного творчества</t>
  </si>
  <si>
    <t xml:space="preserve">  -  ежегодного Международного туристического слета инвалидов</t>
  </si>
  <si>
    <t xml:space="preserve">Организовать предоставление  социально-реабилитационных мероприятий: </t>
  </si>
  <si>
    <t xml:space="preserve">  - инвалидам, получившим инвалидность в связи с исполнением обязанностей военной и государственной службы, работы в правоохранительных органах</t>
  </si>
  <si>
    <t xml:space="preserve">Комитет общественных связей города Москвы 
ГБУ города Москвы «Московский центр социальной адаптации государственных служащих, уволенных с военной службы, из правоохранительных органов и членов их семей» 
</t>
  </si>
  <si>
    <t xml:space="preserve">  - инвалидам – участникам ликвидации последствий аварии на  Чернобыльской АЭС</t>
  </si>
  <si>
    <t xml:space="preserve">Комитет общественных связей города Москвы </t>
  </si>
  <si>
    <t xml:space="preserve">  - семьям, где один из родителей инвалид боевых действий, на базе профильного стационарного центра восстановительной терапии</t>
  </si>
  <si>
    <t>Продолжить  развитие экспериментальной модели службы персональных помощников для детей-инвалидов и лиц, впервые признанных инвалидами, с тяжелыми ограничениями жизнедеятельности в целях достижения ими возможно полной независимости и интеграции их в общество</t>
  </si>
  <si>
    <t xml:space="preserve">Предоставить услуги детям-инвалидам, страдающим когнитивными нарушениями в развитии, путем использования  реабилитационно-диагностического комплекса  </t>
  </si>
  <si>
    <t xml:space="preserve">   - городские выставки творчества людей с ограниченными возможностями здоровья "Творчество - путь к пониманию"</t>
  </si>
  <si>
    <t xml:space="preserve">   - мероприятия, приуроченные к Всемирному дню глухих</t>
  </si>
  <si>
    <t>Создать на базе Комплексного центра социального обслуживания «Мещанский» социально-реабилитационные мастерские для детей с тяжелыми умственными отклонениями в развитии</t>
  </si>
  <si>
    <t xml:space="preserve">   - по реабилитации и социальной интеграции инвалидов путем использования современных IT-технологий и технологий интерактивного взаимодействия через сеть Интернет</t>
  </si>
  <si>
    <t>№
п/п</t>
  </si>
  <si>
    <t xml:space="preserve">  - по психолого-педагогической поддержке детей-инвалидов и детей с ограничениями жизнедеятельности, а также психологической поддержке членов их семей
</t>
  </si>
  <si>
    <t>1.1.</t>
  </si>
  <si>
    <t>Обеспечить проведение социально-творческих мероприятий в рамках реализации проекта "Доступное искусство"</t>
  </si>
  <si>
    <t xml:space="preserve">   - фестиваль прикладного творчества инвалидов, в том числе детей-инвалидов, "Город равных возможностей"</t>
  </si>
  <si>
    <t>Целевые средства Программы 
1002 5221101</t>
  </si>
  <si>
    <t xml:space="preserve">Целевые средства Программы
1103 5221101 </t>
  </si>
  <si>
    <t xml:space="preserve">Создать производственные участки   для реабилитации и трудоустройства инвалидов, вследствие психических заболеваний, в лечебно-производственных мастерских при психиатрических стационарах и психоневрологических диспансерах: 
 - психиатрическая клиническая больница № 1 им. А.А. Алексеева,
  - психиатрическая больница № 13,
  - психиатрическая больница № 14,
 - психоневрологические диспансеры: №9 УЗВАО, №13 УЗЮЗАО, №16 УЗСВАО, №17 УЗСЗАО, №14 УЗЦАО </t>
  </si>
  <si>
    <t xml:space="preserve">Создать и организовать работу «Школы волонтеров»  </t>
  </si>
  <si>
    <t xml:space="preserve">  - специализированное Московское приложение к газете «Русский инвалид» с приложением  "Семья и дети"</t>
  </si>
  <si>
    <t>Проводить постоянное региональное статистическое наблюдение по формам:</t>
  </si>
  <si>
    <t xml:space="preserve">Департамент экономической политики и развития города Москвы
Территориальный орган федеральной службы государственной статистики по г.Москве 
(Мосгорстат)
</t>
  </si>
  <si>
    <t xml:space="preserve">В рамках текущего бюджетного  финансирования
</t>
  </si>
  <si>
    <t xml:space="preserve"> - №1 - ПГС (годовая) "Сведения о приспособлении объектов городской инфраструктуры для беспрепятственного передвижения  и доступа инвалидов и маломобильных  групп населения" на предприятиях и в организациях г.Москвы независимо от их организационно-правовых форм, форм собственности и подчиненности</t>
  </si>
  <si>
    <t xml:space="preserve"> - № 1 - ПГС (строй) - полугодовая "Сведения о выполнении мероприятий, обеспечивающих доступность инвалидов и маломобильных групп населения к объектам городской инфраструктуры"</t>
  </si>
  <si>
    <t xml:space="preserve">  -  ежегодные спортивные соревнования среди специальных (коррекционных) образовательных учреждений I-II видов, посвященные заслуженному учителю Российской Федерации С.Я. Кривовязу </t>
  </si>
  <si>
    <t>Предоставить субсидию на проведение экспертизы объектов городской инфраструктуры на предмет их доступности для  инвалидов и других маломобильных граждан    Общественной инспекцией по делам инвалидов</t>
  </si>
  <si>
    <t xml:space="preserve">  - проекта «Верим  в Сочи-2014!», направленного на  пропаганду адаптивного спорта высших достижений</t>
  </si>
  <si>
    <t xml:space="preserve">       - детей с синдромом Дауна</t>
  </si>
  <si>
    <t>Целевые средства Программы
1102 5221101</t>
  </si>
  <si>
    <t xml:space="preserve">   - по  реабилитации детей с ограниченными возможностями здоровья методом иппотерапии</t>
  </si>
  <si>
    <t>Целевые средства Программы, в т.ч.</t>
  </si>
  <si>
    <t>Итого по разделу 2</t>
  </si>
  <si>
    <t>Организовать работу сайта "Виртуальная галерея "Надежды"</t>
  </si>
  <si>
    <t xml:space="preserve">  - проведение обучающих семинаров для практических работников органов исполнительной власти города Москвы, проектных и строительных организаций, а также студентов архитектурно-дизайнерских и управленческих ВУЗов по вопросам приспособления объектов городской инфраструктуры для нужд инвалидов</t>
  </si>
  <si>
    <t xml:space="preserve">Обеспечить в целях социальной адаптации инвалидов и  детей-инвалидов проведение: 
</t>
  </si>
  <si>
    <t>Оснастить оборудованием, в т. ч. реабилитационным, городские учреждения, включая интернатные учреждения, работающие в области реабилитации детей-инвалидов, страдающих психическими расстройствами</t>
  </si>
  <si>
    <t xml:space="preserve"> -  пакет программ допрофессиональной трудовой подготовки воспитанников интернатных учреждений в возрасте от 14 до 18 лет и её реализация в дальнейшем</t>
  </si>
  <si>
    <t xml:space="preserve"> -  индивидуальный паспорт реабилитации инвалидов </t>
  </si>
  <si>
    <t>Разработать:</t>
  </si>
  <si>
    <t xml:space="preserve">  - конкурс творческой и художественной самодеятельности слепоглухих</t>
  </si>
  <si>
    <t xml:space="preserve">  - ежегодный спортивный фестиваль с  чествованием чемпионов и ветеранов спорта-инвалидов по зрению</t>
  </si>
  <si>
    <t>Предоставить инвалидам, включая  детей-инвалидов, и другим лицам с ограничениями жизнедеятельности дополнительные реабилитационные услуги на базе негосударственных организаций:</t>
  </si>
  <si>
    <t>Обеспечить реализацию индивидуальных программ подготовки детей-инвалидов с тяжёлыми психическими расстройствами старше 14 лет, проживающих в детских домах-интернатах для умственно отсталых детей, к самостоятельной жизни вне интернатного учреждения на базе ДДИ № 28</t>
  </si>
  <si>
    <t>Обеспечить:
  -  ознакомление 240 детей-инвалидов, страдающих  психическими расстройствами, старше 14 лет с их правами и обязанностями в социально-трудовой сфере
  -  формирование у них навыков правильного коммуникативного и поло-ролевого поведения, необходимых для самостоятельного проживания</t>
  </si>
  <si>
    <t>Оснастить жилые помещения, выделяемые для самостоятельного проживания выпускников интернатных учреждений</t>
  </si>
  <si>
    <t>Текущее бюджетное финансирование
1004 5556102</t>
  </si>
  <si>
    <t>Создать и обеспечить деятельность мобильной независимой патронажной службы для оперативной реабилитационной и бытовой помощи самостоятельно проживающим выпускникам-инвалидам интернатных учреждений</t>
  </si>
  <si>
    <t xml:space="preserve">Обеспечить участие воспитанников интернатных учреждений в социкультурных  и других мероприятиях с целью их интеграции в жизнь городского сообщества </t>
  </si>
  <si>
    <t xml:space="preserve"> -  санаторно-курортное лечение, в том числе увеличение объема санаторно-курортных услуг и их качества при выполнении переданных федеральных полномочий</t>
  </si>
  <si>
    <t xml:space="preserve"> - бесплатный проезд к месту лечения и обратно междугородным железнодорожным транспортом</t>
  </si>
  <si>
    <t>Итого по разделу 6.</t>
  </si>
  <si>
    <t>Итого по разделу 6</t>
  </si>
  <si>
    <t>Итого по Программе</t>
  </si>
  <si>
    <t xml:space="preserve">   - Кубок столиц по футболу среди инвалидов (с нарушением зрения, интеллекта и др.)</t>
  </si>
  <si>
    <t xml:space="preserve">  - соревнования по спортивному ориентированию среди лиц с ограниченными возможностями здоровья</t>
  </si>
  <si>
    <t xml:space="preserve">  - спартакиады среди инвалидов с тяжелыми ограничениями жизнедеятельности  (домино, шашки, эстафеты с элементами игровых видов - дартс, баскетбол, футбол, "Веселые старты")</t>
  </si>
  <si>
    <t xml:space="preserve">  - по  обследованию детей-инвалидов с ортопедо-неврологической патологией с целью определения реабилитационного  потенциала и формирования индивидуального паспорта реабилитации</t>
  </si>
  <si>
    <t xml:space="preserve"> - по организации санаторно-курортного лечения инвалидов (в том числе инвалидов с травмами спинного мозга в ЦВСКС (г.Саки) (Фонд "Москва-Крым")</t>
  </si>
  <si>
    <t xml:space="preserve">  - по лечению и оздоровлению детей-инвалидов и инвалидов молодого возраста в России и за рубежом</t>
  </si>
  <si>
    <t xml:space="preserve">  - по организации реабилитации и оздоровления детей-инвалидов и молодых инвалидов, больных детским церебральным параличом, в Венгерской Республике</t>
  </si>
  <si>
    <t xml:space="preserve"> Предоставить субсидию на производство на телеканале "Столица"  еженедельных программ (хр.13 мин.) о жизни детей-инвалидов, о родителях и педагогах, которые помогают в реализации таланта и обучения детей-инвалидов</t>
  </si>
  <si>
    <t xml:space="preserve">   по волейболу сидя среди спортсменов-инвалидов</t>
  </si>
  <si>
    <t xml:space="preserve">   по настольному теннису среди спортсменов-инвалидов</t>
  </si>
  <si>
    <t xml:space="preserve">Оснастить техническими средствами реабилитации пункты их выдачи  во временное пользование,  создаваемые на базе центров социального обслуживания, для обеспечения инвалидов и других лиц с ограничениями жизнедеятельности  </t>
  </si>
  <si>
    <t>Оказать услуги:</t>
  </si>
  <si>
    <t xml:space="preserve">  - "Инвалиды для инвалидов" </t>
  </si>
  <si>
    <t>Реализовать проекты по профессиональной реабилитации,  интеграции и трудоустройства  молодых инвалидов:</t>
  </si>
  <si>
    <t xml:space="preserve">   - детско-юношеский фестиваль "Парафест"</t>
  </si>
  <si>
    <t xml:space="preserve">  -  Международную конференцию "Равные права - равные возможности. Универсальный дизайн: новые концепции и лучшие примеры" </t>
  </si>
  <si>
    <t xml:space="preserve">   по футболу среди спортсменов-инвалидов всех категорий </t>
  </si>
  <si>
    <t xml:space="preserve">  - симпозиума по проблемам адаптации и интеграции спортсменов с ограниченными возможностями с привлечением представителей органов исполнительной власти, ведущих спортсменов - паралимпийцев и руководителей (представителей) физкультурно-спортивных организаций инвалидов</t>
  </si>
  <si>
    <t xml:space="preserve">   - Традиционный спортивный фестиваль инвалидов- колясочников "Воробьевы Горы"</t>
  </si>
  <si>
    <t xml:space="preserve">   - фестиваль детей с ограниченными возможностями здоровья "Карусель спорта"</t>
  </si>
  <si>
    <t xml:space="preserve">Департамент физической культуры и спорта города Москвы 
</t>
  </si>
  <si>
    <t>Организовать и провести культурно-массовые мероприятия для инвалидов и детей-инвалидов  в КЦ «Москвич» (по заявкам)</t>
  </si>
  <si>
    <t xml:space="preserve">Продолжить реализацию мероприятий по социокультурной реабилитации детей с ограниченными возможностями здоровья на базе Детской библиотеки №81 – информационного интеллект-центра ГУК «ЦБС «Люблино» </t>
  </si>
  <si>
    <t xml:space="preserve">Реализовать проект "Ликвидация компьютерной безграмотности инвалидов" </t>
  </si>
  <si>
    <t xml:space="preserve">  - теплоходные интерактивные экскурсии для детей-инвалидов</t>
  </si>
  <si>
    <t xml:space="preserve">Комитет общественных связей города Москвы 
</t>
  </si>
  <si>
    <t xml:space="preserve">  -  туристические поездки для молодых людей с ограниченными возможностями здоровья</t>
  </si>
  <si>
    <t xml:space="preserve">  - детей с ограниченными возможностями здоровья в галерее фонда «Взгляд ребенка» и других выставочных залах</t>
  </si>
  <si>
    <t xml:space="preserve">   - по  реабилитации детей инвалидов и инвалидов молодого возраста  методом "дайвинг-терапии"</t>
  </si>
  <si>
    <t xml:space="preserve">  - методические пособия и справочные материалы по занятиям физической культурой и спортом для лиц с ограничениями жизнедеятельности</t>
  </si>
  <si>
    <t>4.1. ИНФОРМИРОВАНИЕ ИНВАЛИДОВ О ДЕЯТЕЛЬНОСТИ ОРГАНОВ ИСПОЛНИТЕЛЬНОЙ ВЛАСТИ ГОРОДА МОСКВЫ,
 МОНИТОРИНГ  ПОТРЕБНОСТЕЙ ИНВАЛИДОВ И ДРУГИХ ЛИЦ С ОГРАНИЧЕНИЯМИ ЖИЗНЕДЕЯТЕЛЬНОСТИ</t>
  </si>
  <si>
    <t>За счет собственных средств предприятий и организаций отрасли</t>
  </si>
  <si>
    <t>Обеспечить реализацию проекта "Предоставим равные возможности", направленного на обучение лиц, осуществляющих уход за детьми с особенностями состояния здоровья, в т.ч. с использованием дистанционных образовательных технологий</t>
  </si>
  <si>
    <t>Организовать работу "Школы лидерства" молодых инвалидов, в рамках социальных программ</t>
  </si>
  <si>
    <t xml:space="preserve">Продолжить и совершенствовать предоставление инвалидам (детям-инвалидам) услуг по социальной реабилитации (социально-педагогической, социально-средовой и социально- бытовой адаптации) в московском учебно-методическом Центре комплексной реабилитации инвалидов по слуху МГТУ им. Н.Э. Баумана </t>
  </si>
  <si>
    <t xml:space="preserve">Текущее бюджетное финансирование
</t>
  </si>
  <si>
    <t xml:space="preserve">  -  качества жизни выпускников-инвалидов интернатных учреждений в течение первого года их самостоятельного проживания</t>
  </si>
  <si>
    <t xml:space="preserve">Текущее бюджетное финансирование 
1002 5010000 </t>
  </si>
  <si>
    <t xml:space="preserve">Текущее бюджетное финансирование
1002 5010000 </t>
  </si>
  <si>
    <t>Создать специализированный городской интернет-портала по проблемам детей - инвалидов со сложной структурой дефекта и членов их семей на базе Детского дома-интерната "Южное Бутово"</t>
  </si>
  <si>
    <t>Текущее бюджетное финансирование
1002 5010000</t>
  </si>
  <si>
    <t xml:space="preserve">Внебюджетные средства </t>
  </si>
  <si>
    <t xml:space="preserve">Продолжить: </t>
  </si>
  <si>
    <t xml:space="preserve">  - подготовку переводчиков жестового языка </t>
  </si>
  <si>
    <t xml:space="preserve">  - повышение квалификации специалистов учреждений социального обслуживания в т. ч., обеспечивающих подготовку детей-инвалидов, страдающих  психическими расстройствами, к самостоятельной жизни по достижении 18 лет</t>
  </si>
  <si>
    <t>Текущее бюджетное финансирование
0705 4290000</t>
  </si>
  <si>
    <t>Департамент социальной защиты населения города Москвы</t>
  </si>
  <si>
    <t xml:space="preserve">1.2. РАЗРАБОТКА И ВНЕДРЕНИЕ НОВЫХ ТЕХНОЛОГИЙ МЕДИКО-СОЦИАЛЬНОЙ РЕАБИЛИТАЦИИ </t>
  </si>
  <si>
    <t xml:space="preserve">Целевые средства Программы
1002 5221101 </t>
  </si>
  <si>
    <t xml:space="preserve">Целевые средства Программы
0709 5221101 </t>
  </si>
  <si>
    <t xml:space="preserve">Принять участие в межрегиональных, российских и международных мероприятиях по проблемам социальной интеграции инвалидов </t>
  </si>
  <si>
    <t xml:space="preserve">Департамент физической культуры и спорта города Москвы </t>
  </si>
  <si>
    <t>Итого по разделу 5</t>
  </si>
  <si>
    <t>Префектура ЗАО</t>
  </si>
  <si>
    <t xml:space="preserve">Продолжить внедрение новых технологий социокультурной реабилитации инвалидов, включая детей–инвалидов, в Государственном Дарвиновском музее посредством:
</t>
  </si>
  <si>
    <t xml:space="preserve">   - Межокружную открытую Спартакиаду "Мир равных возможностей" для лиц с ограниченными возможностями здоровья</t>
  </si>
  <si>
    <t xml:space="preserve">   - Спортивно-массовые мероприятия "Декады инваспорта", посвященной Международному Дню инвалидов</t>
  </si>
  <si>
    <t xml:space="preserve">   - потребности в социально-трудовой адаптации различных категорий инвалидов в городе Москве</t>
  </si>
  <si>
    <t xml:space="preserve">Продолжить проведение: городского смотра-конкурса «Город для всех», включая награждение победителей и изготовление табличек (планкеток)
</t>
  </si>
  <si>
    <t xml:space="preserve">  - «Особый ребенок в особенном городе»</t>
  </si>
  <si>
    <t xml:space="preserve">  -  «Смотри на меня как на равного»  в театре «МИРТ» на базе Центра развития творчества детей и юношества   </t>
  </si>
  <si>
    <t xml:space="preserve">   - фестиваль самодеятельного творчества инвалидов по зрению "Московских окон негасимый свет"</t>
  </si>
  <si>
    <t xml:space="preserve">   - проблем трудоустройства спортсменов с ограниченными возможностями здоровья</t>
  </si>
  <si>
    <t xml:space="preserve">   - текущего состояния рынка труда Москвы и потребности организаций в работниках, имеющих инвалидность в трудоспособном возрасте с показаниями к труду</t>
  </si>
  <si>
    <t>РАЗДЕЛ 3.
ФОРМИРОВАНИЕ КОМФОРТНОЙ СРЕДЫ ЖИЗНЕДЕЯТЕЛЬНОСТИ ДЛЯ ИНВАЛИДОВ И ДРУГИХ МАЛОМОБИЛЬНЫХ ГРАЖДАН</t>
  </si>
  <si>
    <t xml:space="preserve">  -  по созданию интерактивного информационного ресурса inva.tv, направленного на информирование инвалидов по проблемам социальной интеграции, включая обучение инвалидов пользованию техническими средствами реабилитации и новейшим реабилитационным технологиям</t>
  </si>
  <si>
    <t xml:space="preserve">Целевые средства Программы
0702 5221101 
0706 5221101 
0709 5221101 
0410 5221101 </t>
  </si>
  <si>
    <t xml:space="preserve">Целевые средства Программы  
0701 5221101 
0702 5221101 
0709 5221101 </t>
  </si>
  <si>
    <t xml:space="preserve">Целевые средства Программы
0410 5221101 </t>
  </si>
  <si>
    <t xml:space="preserve">Целевые средства Программы
0704 5221101 </t>
  </si>
  <si>
    <t xml:space="preserve">Целевые средства Программы  
0709 5221101 </t>
  </si>
  <si>
    <t xml:space="preserve">Целевые средства Программы 
0401 5221101 </t>
  </si>
  <si>
    <t xml:space="preserve">Целевые средства Программы
1002 5221101 
</t>
  </si>
  <si>
    <t xml:space="preserve"> - проведения специальных социокультурных программ для инвалидов разных категорий, в том числе с тотальной потерей зрения</t>
  </si>
  <si>
    <t xml:space="preserve">  - проведения в выставочных залах музея выставок работ инвалидов разных категорий</t>
  </si>
  <si>
    <t>Продолжить организацию и круглогодичное проведение ежегодных культурно-массовых и развлекательных мероприятий для инвалидов (детей-инвалидов):</t>
  </si>
  <si>
    <t>Департамент жилищной политики и жилищного фонда города Москвы</t>
  </si>
  <si>
    <t>Департамент капитального ремонта жилищного фонда города Москвы</t>
  </si>
  <si>
    <t>Департамент транспорта и связи города Москвы</t>
  </si>
  <si>
    <t xml:space="preserve">  - автопробегов и автомобильных ралли инвалидов </t>
  </si>
  <si>
    <t xml:space="preserve">  - «Большое Приключение» </t>
  </si>
  <si>
    <t xml:space="preserve">  - «Лаборатория Путешествий»</t>
  </si>
  <si>
    <t>Оснастить Институт проблем интегрированного (инклюзивного) образования (структурное подразделение Московского городского психолого-педагогического университета) мультимедийным оборудованием и минитипографиями для информационно-методического обеспечения инклюзивного процесса</t>
  </si>
  <si>
    <t>Реализовать проект по развитию учебно-производственного центра для детей с ограниченными возможностями здоровья на базе Полиграфического колледжа № 56</t>
  </si>
  <si>
    <t>Реализовать пилотные проекты по развитию дистанционного образования детей-инвалидов</t>
  </si>
  <si>
    <t xml:space="preserve">Предоставить субсидии на издание социального информационно-аналитического журнала «Страна и мы» </t>
  </si>
  <si>
    <t>Субвенции федерального бюджета</t>
  </si>
  <si>
    <t>Федеральный бюджет</t>
  </si>
  <si>
    <t>Оснастить отделения спорта лиц с ограниченными возможностями здоровья в подведомственных учреждениях Москомспорта спортивно-технологическим оборудованием и инвентарем</t>
  </si>
  <si>
    <t>Текущее бюджетное финансирование</t>
  </si>
  <si>
    <t xml:space="preserve">Текущее бюджетное финансирование 
</t>
  </si>
  <si>
    <t>Провести информационно-разъяснительные кампании и акции по организации общественных работ и временного трудоустройства для безработных и ищущих работу граждан, в том числе для инвалидов</t>
  </si>
  <si>
    <t xml:space="preserve">Департамент труда и занятости населения города Москвы
Префектуры административных округов города Москвы </t>
  </si>
  <si>
    <t>Текущее бюджетное финансирование
0401 5100200</t>
  </si>
  <si>
    <t>Текущее бюджетное финансирование
1006 5100500</t>
  </si>
  <si>
    <t xml:space="preserve">  - Новогодний бал для инвалидов </t>
  </si>
  <si>
    <t xml:space="preserve">  -  проекта "Москва без границ", направленного  на  пропаганду равенства возможностей занятий спортом для здоровых людей и людей с ограниченными возможностями здоровья</t>
  </si>
  <si>
    <t xml:space="preserve"> - экспонирования передвижных выставок, адаптированных для восприятия инвалидами разных категорий в реабилитационных учреждениях и ЦСО г. Москвы</t>
  </si>
  <si>
    <t xml:space="preserve"> - организацию и проведение в музее новогодних программ для детей-инвалидов «Новый год у первобытных людей» (с вручением подарков)</t>
  </si>
  <si>
    <t>Модернизировать ученические рабочие места для организации обучения детей-инвалидов с использованием дистанционных образовательных технологий</t>
  </si>
  <si>
    <t xml:space="preserve">Реализовать проекты: </t>
  </si>
  <si>
    <t xml:space="preserve">  - методические рекомендации для родителей детей с ограниченными возможностями здоровья</t>
  </si>
  <si>
    <t xml:space="preserve">  - семинары для специалистов органов исполнительной власти, проектных и строительных организаций по вопросам приспособления городской инфраструктуры для нужд инвалидов в рамках сотрудничества Москва-Берлин</t>
  </si>
  <si>
    <t xml:space="preserve"> -  фестиваль для детей-инвалидов и молодых инвалидов  «Я люблю этот мир»</t>
  </si>
  <si>
    <t xml:space="preserve">X. Мероприятия 
Комплексной целевой программы  </t>
  </si>
  <si>
    <t>1.4.</t>
  </si>
  <si>
    <t>1.3.</t>
  </si>
  <si>
    <t>1.2.</t>
  </si>
  <si>
    <t>2.1.</t>
  </si>
  <si>
    <t>2.2.</t>
  </si>
  <si>
    <t>4.1.</t>
  </si>
  <si>
    <t>4.2.</t>
  </si>
  <si>
    <t>5.</t>
  </si>
  <si>
    <t>6.</t>
  </si>
  <si>
    <t xml:space="preserve">Департамент социальной защиты населения города Москвы
</t>
  </si>
  <si>
    <t xml:space="preserve">Департамент социальной защиты населения города Москвы 
</t>
  </si>
  <si>
    <t xml:space="preserve">Организовать информационное сопровождение социально значимого проекта "Город для всех" </t>
  </si>
  <si>
    <t xml:space="preserve">Предоставлять   услуги городской телефонной диспетчерской службы инвалидам по слуху  </t>
  </si>
  <si>
    <t xml:space="preserve">Предоставлять услуги городской телефонной диспетчерской службы инвалидам по слуху посредством  видеотелефона </t>
  </si>
  <si>
    <t>-  ТВ-Центр</t>
  </si>
  <si>
    <t>-  ТВ-Столица</t>
  </si>
  <si>
    <t>Продолжить создание  в учреждениях социальной защиты населения города Москвы библиотек электронных книг с выдачей на прокат тифлофлешплейеров МП-3 незрячим и слабовидящим инвалидам</t>
  </si>
  <si>
    <t>Предоставить субсидии на возмещение затрат социально-ориентированным негосударственным некоммерческим организациям за оказываемые физкультурно-оздоровительные услуги инвалидам (по отдельному плану)</t>
  </si>
  <si>
    <t>Целевые средства Программы
0909 5221101</t>
  </si>
  <si>
    <t xml:space="preserve">Целевые средства Программы
0701 5221101 </t>
  </si>
  <si>
    <t xml:space="preserve">Предоставить субсидию на возмещение затрат  по продолжению издания "книги-подарка" для детей с нарушениями зрения - учащихся коррекционных образовательных учреждений города Москвы </t>
  </si>
  <si>
    <t xml:space="preserve">  - шахматные турниры среди инвалидов и лиц с ограничениями жизнедеятельности</t>
  </si>
  <si>
    <t>1.4. ГОСУДАРСТВЕННАЯ ПОДДЕРЖКА ИНВАЛИДОВ НА РЫНКЕ ТРУДА</t>
  </si>
  <si>
    <t xml:space="preserve">  - ежегодного военно-патриотического сбора инвалидов «Полигон»</t>
  </si>
  <si>
    <t xml:space="preserve">  -  ежегодного Международного Марафона "Содружество"  инвалидов-колясочников</t>
  </si>
  <si>
    <t>Предоставить субсидию безработным гражданам, испытывающим трудности в поиске работы, в том числе инвалидам, на возмещение затрат по организации самозанятости</t>
  </si>
  <si>
    <t>Организовать временное трудоустройство безработных граждан, испытывающих трудности в поиске работы, из числа инвалидов</t>
  </si>
  <si>
    <t>Текущее бюджетное финансирование
0401 5100200
0401 5100100</t>
  </si>
  <si>
    <t>Внебюджетные источники</t>
  </si>
  <si>
    <t>Реализовать проект "Содействие занятости инвалидов"</t>
  </si>
  <si>
    <t>Стоимость
 в тыс.руб. 
(в ценах 2010г.)
2011г.</t>
  </si>
  <si>
    <t xml:space="preserve">Департамент образования
города Москвы </t>
  </si>
  <si>
    <t xml:space="preserve">Департамент образования
города Москвы
</t>
  </si>
  <si>
    <t xml:space="preserve">Департамент  социальной 
защиты населения города Москвы 
</t>
  </si>
  <si>
    <t xml:space="preserve">Департамент социальной 
защиты населения города 
Москвы
</t>
  </si>
  <si>
    <t xml:space="preserve">Департамент социальной защиты населения города 
Москвы
</t>
  </si>
  <si>
    <t xml:space="preserve">Реализовать  на базе детского дома – интерната № 8 программы создания единого реабилитационного образоваельно-оздоровительного пространства ДДИ — семья «Путь к ребенку лежит через семью» </t>
  </si>
  <si>
    <t>2011 год</t>
  </si>
  <si>
    <t>Приобрести специальное оборудование для проведения восстановительных мероприятий после интенсивных нагрузок для спортсменов из числа лиц с ограниченными возможностями здоровья</t>
  </si>
  <si>
    <t>Реализовать проект по социально-психологической подготовке людей с инвалидностью,  включая инвалидов вследствие ампутации конечностей, к трудоустройству  и их персональному сопровождению  в процессе трудоустройства, в том числе на дому</t>
  </si>
  <si>
    <t xml:space="preserve">Реализовать программу "Занятость без границ" по профессиональной ориентации, стажировке и последующему трудоустройству инвалидов  </t>
  </si>
  <si>
    <t>Выделить субсидии организациям на возмещение затрат:</t>
  </si>
  <si>
    <t xml:space="preserve">  - фестиваль для инвалидов по зрению "Белая трость - толерантность, равноправие, интеграция"</t>
  </si>
  <si>
    <t xml:space="preserve">  - по социально-психологической адаптации и реабилитации инвалидов с нарушением опорно-двигательного аппарата и других нозологий</t>
  </si>
  <si>
    <t>Продолжить выпуск на телевизионном канале «ТВ Центр»:</t>
  </si>
  <si>
    <t xml:space="preserve">  - комплексного социально-значимого проекта «День Аиста» для решения задач по преодолению проблемы социального сиротства детей, имеющих ограниченные возможности здоровья  </t>
  </si>
  <si>
    <t xml:space="preserve">   - выпусков постоянной специализированной передачи по проблемам инвалидов «Фактор жизни» </t>
  </si>
  <si>
    <t xml:space="preserve"> Организовать и провести, в целях развития творческих способностей, приобретения профессиональных навыков и социальной реабилитации, творческие выставки художественных работ детей с ограниченными возможностями здоровья в галерее фонда «Взгляд ребенка» и других выставочных залах</t>
  </si>
  <si>
    <t xml:space="preserve">  - «Эколого-оздоровительный туризм» для инвалидов, в том числе семей детей-инвалидов, по национальным паркам Подмосковья с включением в них приспособленных экологических маршрутов других регионов Российской Федерации и зарубежных стран</t>
  </si>
  <si>
    <t>Провести работу по выявлению в стационарных учреждениях детей-инвалидов, страдающих психическими расстройствами, имеющих потенциал для дальнейшего самостоятельного проживания</t>
  </si>
  <si>
    <t xml:space="preserve">Целевые средства программы
1103 5221199 </t>
  </si>
  <si>
    <t xml:space="preserve">Целевые средства программы
0709 5221199 </t>
  </si>
  <si>
    <t xml:space="preserve">Целевые средства программы
0401 5221199 </t>
  </si>
  <si>
    <t xml:space="preserve">Целевые средства Программы
1204 5221199 
</t>
  </si>
  <si>
    <t>Организовать библиотечно-информационное обслуживание  инвалидов на дому - «Остров доброты»</t>
  </si>
  <si>
    <t xml:space="preserve">Департамент культуры города Москвы
Управление культуры ЮВАО
</t>
  </si>
  <si>
    <t xml:space="preserve">  - по реабилитации инвалидов, детей-инвалидов и членов их семей, различными методами реабилитации</t>
  </si>
  <si>
    <t xml:space="preserve">  - Международного спортивно творческого лагеря молодежи и детей инвалидов</t>
  </si>
  <si>
    <t>Департамент жилищно-коммунального хозяйства и благоустройства города Москвы</t>
  </si>
  <si>
    <t xml:space="preserve">Продолжить реализацию программ:
 </t>
  </si>
  <si>
    <t xml:space="preserve">
</t>
  </si>
  <si>
    <t>Организовать  и провести мониторинг:</t>
  </si>
  <si>
    <t xml:space="preserve">   -  потребностей в инклюзивном образовании детей с ограниченными возможностями здоровья </t>
  </si>
  <si>
    <t xml:space="preserve">   - справочно-информационные материалы по инклюзивному образованию </t>
  </si>
  <si>
    <t xml:space="preserve">   - справочно-информационные материалы по ранней помощи </t>
  </si>
  <si>
    <t xml:space="preserve">   - по социально-трудовой, социально-бытовой и социокультурной реабилитации инвалидов с психическими нарушениями развития на базе ремесленной мастерской "Горница" и художественной мастерской "Ступени"</t>
  </si>
  <si>
    <t xml:space="preserve">Департамент культуры города Москвы </t>
  </si>
  <si>
    <t>Префектура СВАО</t>
  </si>
  <si>
    <t xml:space="preserve">   - Открытый Кубок Мэра города Москвы : </t>
  </si>
  <si>
    <t>РАЗДЕЛ 4.
ИНФОРМАЦИОННОЕ СОПРОВОЖДЕНИЕ СОЦИАЛЬНОЙ ИНТЕГРАЦИИ ИНВАЛИДОВ И ДРУГИХ ЛИЦ С ОГРАНИЧЕНИЯМИ ЖИЗНЕДЕЯТЕЛЬНОСТИ</t>
  </si>
  <si>
    <t xml:space="preserve">  -  по комплексной реабилитации и оздоровлению:</t>
  </si>
  <si>
    <t>Компенсировать  дополнительные расходы на медицинскую реабилитацию граждан, пострадавших в результате несчастных случаев на производстве и приобретших профессиональные заболевания, в соответствии с индивидуальной программой реабилитации пострадавшего</t>
  </si>
  <si>
    <t>Государственное учреждение - Московское региональное отделение Фонда социального страхования Российской Федерации</t>
  </si>
  <si>
    <t>Средства бюджета Фонда социального страхования Российской Федерации</t>
  </si>
  <si>
    <t xml:space="preserve">Организовать окружные ярмарки вакансий для граждан с инвалидностью </t>
  </si>
  <si>
    <t xml:space="preserve">Текущее бюджетное финансирование
</t>
  </si>
  <si>
    <t xml:space="preserve">  - фестиваль творчества детей и подростков с ограниченными возможностями -«Цветик-семицветик» </t>
  </si>
  <si>
    <t xml:space="preserve">Департамент культуры города Москвы
Управление культуры Зел.АО
</t>
  </si>
  <si>
    <t xml:space="preserve">  - фестиваль творчества пожилых людей  - «Второе дыхание» </t>
  </si>
  <si>
    <t xml:space="preserve">  - Московский фестиваль жестовой песни для детских и молодежных творческих коллективов инвалидов по слуху «Душа поет»</t>
  </si>
  <si>
    <t xml:space="preserve"> - московский фестиваль для детей-инвалидов и молодых инвалидов  «Я люблю этот мир»</t>
  </si>
  <si>
    <t xml:space="preserve">  - фестиваль и благотворительные мероприятия для людей с ограниченными возможностями здоровья</t>
  </si>
  <si>
    <t xml:space="preserve">  - Московский досуговый фестиваль равных возможностей для инвалидов и других лиц с ограничениями жизнедеятельности  с участием муниципальных учреждений и некоммерческих общественных организаций</t>
  </si>
  <si>
    <t xml:space="preserve">  - фестиваль детского творчества "Шире круг", "Нежной ласковой самой" с участием инвалидов, молодых инвалидов и детей-инвалидов</t>
  </si>
  <si>
    <t xml:space="preserve">Департамент здравоохранения города Москвы 
</t>
  </si>
  <si>
    <t xml:space="preserve">Департамент физической культуры и спорта города Москвы
</t>
  </si>
  <si>
    <t xml:space="preserve">Департамент труда и занятости населения города Москвы
</t>
  </si>
  <si>
    <t xml:space="preserve">Выделить субсидию на проведение "Дней равных возможностей" для детей с ограниченными возможностями здоровья </t>
  </si>
  <si>
    <t>РАЗДЕЛ 5.
КАДРОВОЕ ОБЕСПЕЧЕНИЕ ПРОБЛЕМ ИНВАЛИДОВ И ДРУГИХ ЛИЦ С ОГРАНИЧЕНИЯМИ ЖИЗНЕДЕЯТЕЛЬНОСТИ</t>
  </si>
  <si>
    <t>РАЗДЕЛ 6.
РАЗВИТИЕ СОЦИАЛЬНОГО ПАРТНЕРСТВА В СФЕРЕ СОЦИАЛЬНОЙ ИНТЕГРАЦИИ ИНВАЛИДОВ</t>
  </si>
  <si>
    <t>Разработать и издать:</t>
  </si>
  <si>
    <t>Префектура ЦАО</t>
  </si>
  <si>
    <t xml:space="preserve">Целевые средства Программы
1002 5221101 
</t>
  </si>
  <si>
    <t>Целевые средства Программы 
0702 5221101</t>
  </si>
  <si>
    <t xml:space="preserve">Целевые средства Программы 
0702 5221101 </t>
  </si>
  <si>
    <t xml:space="preserve">Целевые средства Программы
0702 5221101 </t>
  </si>
  <si>
    <t xml:space="preserve">Целевые средства Программы
0909 5221101 </t>
  </si>
  <si>
    <t xml:space="preserve">Целевые средства Программы  
0401 5221101 </t>
  </si>
  <si>
    <t>Целевые средства Программы
1002 5221101</t>
  </si>
  <si>
    <t xml:space="preserve">Целевые средства Программы 
1002 5221101 </t>
  </si>
  <si>
    <t xml:space="preserve">Выделить средства в порядке инвестирования на организацию работы развивающего Центра для детей с ограниченными возможностями здоровья на базе государственного унитарного предприятия города Москвы "Объединенный центр "Московский дом книги" </t>
  </si>
  <si>
    <t>Создать "Интеграционный клуб для людей, оказавшихся в трудной жизненной ситуации, связанной с последствиями травмы спинного мозга" на базе РЦ "Преодоление"</t>
  </si>
  <si>
    <t xml:space="preserve">  -  Параспартакиаду</t>
  </si>
  <si>
    <t xml:space="preserve">Целевые средства Программы 
1002 5221199 </t>
  </si>
  <si>
    <t xml:space="preserve">Целевые средства программы
0706 5221199 
0709 5221199 
</t>
  </si>
  <si>
    <t xml:space="preserve">Целевые средства программы
1103 5221199 
</t>
  </si>
  <si>
    <t>Целевые средства Программы
1002 5221199</t>
  </si>
  <si>
    <t xml:space="preserve">Целевые средства Программы
1204 5221199 </t>
  </si>
  <si>
    <t>Целевые средства Программы 
1002 5221199</t>
  </si>
  <si>
    <t xml:space="preserve">Целевые средства Программы
0401 5221199 </t>
  </si>
  <si>
    <t xml:space="preserve">Целевые средства Программы
1103 5221199 </t>
  </si>
  <si>
    <t xml:space="preserve">Целевые средства Программы
0706 5221199 </t>
  </si>
  <si>
    <t xml:space="preserve"> Целевые средства программы                
  1002 5221199 </t>
  </si>
  <si>
    <t xml:space="preserve"> Целевые средства программы       
1002 5221199 </t>
  </si>
  <si>
    <t xml:space="preserve"> Целевые средства программы                          1002 5221199 </t>
  </si>
  <si>
    <t xml:space="preserve">Целевые средства Программы
1002 5221199 
 </t>
  </si>
  <si>
    <t xml:space="preserve">Целевые средства Программы
1002 5221199 
</t>
  </si>
  <si>
    <t xml:space="preserve">Целевые средства программы
0702 5221199 
</t>
  </si>
  <si>
    <t>Целевые средства Программы
0706 5221199</t>
  </si>
  <si>
    <t>Создать и оснастить службы ранней помощи для детей с нарушениями в развитии</t>
  </si>
  <si>
    <t>Провести  праздник по безопасности дорожного движения для подростков и детей с ограничениями жизнедеятельности</t>
  </si>
  <si>
    <t>Реализовать мероприятия Всероссийского фестиваля особых театров "Протеатр"</t>
  </si>
  <si>
    <t xml:space="preserve">  - мероприятия, посвященные Всемирному дню людей с диабетом, "Программы для взрослых и детей с диабетом"</t>
  </si>
  <si>
    <t xml:space="preserve">  - цикл новогодних интеграционных представлений, учитывающих специфику различных групп инвалидов</t>
  </si>
  <si>
    <t>Организовать для детей-инвалидов бесплатное посещение новогодних представлений в Государственном Кремлевском Дворце и ведомственных домах культуры; обеспечить финансовую поддержку проведения культурно-массовых мероприятий (концерты, фестивали, экскурсии) для детей - инвалидов по слуху на базе КЦ "Южный"</t>
  </si>
  <si>
    <t>Московская Федерация профсоюзов</t>
  </si>
  <si>
    <t>Бюджет Московской Федерации профсоюзов</t>
  </si>
  <si>
    <t xml:space="preserve">Департамент средств массовой информации и рекламы города Москвы
</t>
  </si>
  <si>
    <t>Департамент средств массовой информации и рекламы города Москвы</t>
  </si>
  <si>
    <t xml:space="preserve">Департамент средств массовой информации и рекламы города Москвы
</t>
  </si>
  <si>
    <t xml:space="preserve">Департамент социальной защиты населения города Москвы
Департамент средств массовой информации и рекламы города Москвы
</t>
  </si>
  <si>
    <t xml:space="preserve">"Социальная  интеграция инвалидов  города Москвы" 
на 2011 год  </t>
  </si>
  <si>
    <t xml:space="preserve">  - международный турнир по следж-хоккею на призы Мэра Москвы</t>
  </si>
  <si>
    <t xml:space="preserve">     -  по социализации молодых инвалидов и детей-инвалидов, страдающих психическими заболеваниями</t>
  </si>
  <si>
    <t>Итого по разделу 2.2.</t>
  </si>
  <si>
    <t>Итого по разделу 5.</t>
  </si>
  <si>
    <t>Итого по разделу 4</t>
  </si>
  <si>
    <t>Итого по разделу 4.2.</t>
  </si>
  <si>
    <t>Итого по разделу 4.1.</t>
  </si>
  <si>
    <t>Итого по разделу 1.2.</t>
  </si>
  <si>
    <t xml:space="preserve">Предоставить федеральным льготным категориям граждан, в т.ч. инвалидам:  </t>
  </si>
  <si>
    <t xml:space="preserve">  - Летние Московские Специальные Олимпийские игры (по 10 видам спорта) и Зимние Московские Специальные Олимпийские игры (по 4 видам спорта)</t>
  </si>
  <si>
    <t xml:space="preserve">  - межрайонные паралимпийские игры "Мы можем все!" среди детей с ограниченными возможностями здоровья на базе Интерната №1 для слепых и слабовидящих детей</t>
  </si>
  <si>
    <t>РАЗДЕЛ 2.
РЕАБИЛИТАЦИЯ ИНВАЛИДОВ МЕТОДАМИ КУЛЬТУРЫ И ИСКУССТВА, СПОРТА И ТУРИЗМА</t>
  </si>
  <si>
    <t>2.1. СОЦИОКУЛЬТУРНАЯ РЕАБИЛИТАЦИЯ ИНВАЛИДОВ И ДРУГИХ ЛИЦ С ОГРАНИЧЕНИЯМИ ЖИЗНЕДЕЯТЕЛЬНОСТИ</t>
  </si>
  <si>
    <t>2.2. СПОРТ И ТУРИЗМ ДЛЯ РЕАБИЛИТАЦИИ ИНВАЛИДОВ И ДРУГИХ ЛИЦ С ОГРАНИЧЕНИЯМИ ЖИЗНЕДЕЯТЕЛЬНОСТИ</t>
  </si>
  <si>
    <t xml:space="preserve">   - ежегодного летнего палаточного интеграционного лагеря «Турград»</t>
  </si>
  <si>
    <t>Продолжить обеспечение доступа инвалидов по зрению к специальному радиоканалу на базе ИПТК «ЛОГОС» ВОС»</t>
  </si>
  <si>
    <t>1.1.1</t>
  </si>
  <si>
    <t>1.1.2</t>
  </si>
  <si>
    <t>1.1.3</t>
  </si>
  <si>
    <t>1.1.4</t>
  </si>
  <si>
    <t>1.1.5</t>
  </si>
  <si>
    <t>1.1.6</t>
  </si>
  <si>
    <t>1.1.7</t>
  </si>
  <si>
    <t>1.1.8</t>
  </si>
  <si>
    <t>1.1.9</t>
  </si>
  <si>
    <t>1.1.10</t>
  </si>
  <si>
    <t>1.1.11</t>
  </si>
  <si>
    <t>1.1.12</t>
  </si>
  <si>
    <t>1.1.13</t>
  </si>
  <si>
    <t>1.1.14</t>
  </si>
  <si>
    <t>1.1.15</t>
  </si>
  <si>
    <t>1.1.16</t>
  </si>
  <si>
    <t>1.1.17</t>
  </si>
  <si>
    <t>1.2.1</t>
  </si>
  <si>
    <t>1.2.2</t>
  </si>
  <si>
    <t/>
  </si>
  <si>
    <t>1.2.3</t>
  </si>
  <si>
    <t>1.2.4</t>
  </si>
  <si>
    <t>1.2.5</t>
  </si>
  <si>
    <t>1.2.6</t>
  </si>
  <si>
    <t>1.2.7</t>
  </si>
  <si>
    <t>1.3.1</t>
  </si>
  <si>
    <t>1.3.2</t>
  </si>
  <si>
    <t>1.3.3</t>
  </si>
  <si>
    <t>1.3.4</t>
  </si>
  <si>
    <t>1.3.5</t>
  </si>
  <si>
    <t>1.3.6</t>
  </si>
  <si>
    <t>1.3.7</t>
  </si>
  <si>
    <t>1.3.8</t>
  </si>
  <si>
    <t>1.3.9</t>
  </si>
  <si>
    <t>1.3.10</t>
  </si>
  <si>
    <t>1.3.11</t>
  </si>
  <si>
    <t>1.3.12</t>
  </si>
  <si>
    <t>1.3.13</t>
  </si>
  <si>
    <t>1.4.1</t>
  </si>
  <si>
    <t>1.4.2</t>
  </si>
  <si>
    <t>1.4.3</t>
  </si>
  <si>
    <t>1.4.4</t>
  </si>
  <si>
    <t>1.4.5</t>
  </si>
  <si>
    <t>1.4.6</t>
  </si>
  <si>
    <t>1.4.7</t>
  </si>
  <si>
    <t>1.4.8</t>
  </si>
  <si>
    <t>1.4.9</t>
  </si>
  <si>
    <t>1.4.10</t>
  </si>
  <si>
    <t>1.4.11</t>
  </si>
  <si>
    <t>1.4.12</t>
  </si>
  <si>
    <t>1.4.13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</si>
  <si>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</si>
  <si>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</si>
  <si>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</si>
  <si>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</si>
  <si>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</si>
  <si>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</si>
  <si>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</si>
  <si>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</si>
  <si>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2.1.9</t>
  </si>
  <si>
    <t>2.1.10</t>
  </si>
  <si>
    <t>2.1.11</t>
  </si>
  <si>
    <t>2.1.12</t>
  </si>
  <si>
    <t>2.1.13</t>
  </si>
  <si>
    <t>2.2.1</t>
  </si>
  <si>
    <t>2.2.2</t>
  </si>
  <si>
    <t>2.2.3</t>
  </si>
  <si>
    <t>2.2.4</t>
  </si>
  <si>
    <t>4.1.1</t>
  </si>
  <si>
    <t>4.1.2</t>
  </si>
  <si>
    <t>4.1.3</t>
  </si>
  <si>
    <t>4.1.4</t>
  </si>
  <si>
    <t>4.1.5</t>
  </si>
  <si>
    <t>4.1.6</t>
  </si>
  <si>
    <t>4.1.7</t>
  </si>
  <si>
    <t>4.1.8</t>
  </si>
  <si>
    <t>4.1.9</t>
  </si>
  <si>
    <t>4.1.10</t>
  </si>
  <si>
    <t>4.1.11</t>
  </si>
  <si>
    <t>4.1.12</t>
  </si>
  <si>
    <t>4.1.13</t>
  </si>
  <si>
    <t>4.1.14</t>
  </si>
  <si>
    <t>4.1.15</t>
  </si>
  <si>
    <t>4.1.16</t>
  </si>
  <si>
    <t>4.1.17</t>
  </si>
  <si>
    <t>4.1.18</t>
  </si>
  <si>
    <t>4.2.1</t>
  </si>
  <si>
    <t>4.2.2</t>
  </si>
  <si>
    <t>4.2.3</t>
  </si>
  <si>
    <t>4.2.4</t>
  </si>
  <si>
    <t>4.2.5</t>
  </si>
  <si>
    <t>5.1</t>
  </si>
  <si>
    <t>5.2</t>
  </si>
  <si>
    <t>6.1</t>
  </si>
  <si>
    <t>6.2</t>
  </si>
  <si>
    <t>6.3</t>
  </si>
  <si>
    <t>6.4</t>
  </si>
  <si>
    <t>6.5</t>
  </si>
  <si>
    <t>Предоставить субсидию на возмещение затрат по:
- созданию, сохранению и/или модернизации рабочих мест для инвалидов, в том числе на специализированных предприятиях
  - созданию рабочих мест для граждан, проводящих мероприятия по трудовой адаптации инвалидов
 - реализации мероприятий по стимулированию работодателей к трудоустройству инвалидов</t>
  </si>
  <si>
    <t>Обеспечить информирование населения по вопросам организации общественных работ и временного трудоустройства  безработных и ищущих работу граждан, в том числе инвалидов</t>
  </si>
  <si>
    <t>Предоставить субсидии на возмещение затрат по изданию книжной продукции для детей с нарушениями  зрения</t>
  </si>
  <si>
    <t>Департамент семейной и молодежной политики города Москвы</t>
  </si>
  <si>
    <t>Департамент  жилищной политики и жилищного фонда города Москвы</t>
  </si>
  <si>
    <t>Департамент  транспорта и связи города Москвы</t>
  </si>
  <si>
    <t xml:space="preserve">Департамент социальной защиты населения города Москвы
</t>
  </si>
  <si>
    <t xml:space="preserve">Департамент социальной защиты населения города Москвы 
</t>
  </si>
  <si>
    <t xml:space="preserve">Департамент социальной защиты населения города Москвы
</t>
  </si>
  <si>
    <t xml:space="preserve">  - семинар по актуальным проблемам социальной реабилитации и социальной активности слепоглухих и членов их семей с элементами досуга и оздоровления</t>
  </si>
  <si>
    <t xml:space="preserve">   - обучающие тренинги для инвалидов: 
  - "Развитие коммуникативных навыков"
  - "Инвалид и возможности личностного роста"
  - "Молодая семья инвалида по зрению"
  - "Инвалид по зрению и трудоустройство"</t>
  </si>
  <si>
    <t xml:space="preserve">Реализовать комплексный проект  на базе санаторно-лесной школы №7 по отработке модели реабилитации и социализации ребенка с ограниченными возможностями здоровья по формированию адекватной жизненной перспективы </t>
  </si>
  <si>
    <t>Реализовать проект «Включение детей с тяжелыми нарушениями здоровья в образовательное пространство" на базе Восточного административного округа</t>
  </si>
  <si>
    <t xml:space="preserve">  - ежегодные спортивные соревнования в рамках проекта "Паралимпийцы среди нас!" </t>
  </si>
  <si>
    <t xml:space="preserve">   - справочно-информационные материалы по дистанционному образованию</t>
  </si>
  <si>
    <t xml:space="preserve">  -  научно-практические конференции, обучающие семинары и тренинги по развитию новых форм образования для детей с ограниченными возможностями здоровья </t>
  </si>
  <si>
    <t>Учредить специальные гранты на научные, в том  числе научно-технические разработки в области технологий обучения студентов и учащихся с ограниченными возможностями здоровья</t>
  </si>
  <si>
    <t>Итого по Программе, в т.ч.:</t>
  </si>
  <si>
    <t xml:space="preserve">  -  чемпионат среди молодых инвалидов и детей-инвалидов по спортивным танцам на колясках</t>
  </si>
  <si>
    <t xml:space="preserve">  - фестивалей творчества среди инвалидов, в том числе детей и молодежи с ограниченными возможностями СВАО </t>
  </si>
  <si>
    <t>Продолжить работу по  созданию условий для занятости инвалидов по зрению</t>
  </si>
  <si>
    <t>Продолжить развитие проекта «Центр профориентации, наставничества и адаптации  детей с ограниченными возможностями здоровья» на базе Дома юного техника</t>
  </si>
  <si>
    <t>Обеспечить обучение инвалидов реставрационно-переплетному делу (с приобретением оборудования и материалов)</t>
  </si>
  <si>
    <t xml:space="preserve"> - музыкальный фестиваль в музеях и усадьбах Москвы для инвалидов, включая инвалидов - колясочников,  «Мир стал заманчивей и шире»</t>
  </si>
  <si>
    <t xml:space="preserve">   - выставку «Спорт высших достижений спортсменов с ограниченными возможностями»</t>
  </si>
  <si>
    <t>3.3.1.</t>
  </si>
  <si>
    <t xml:space="preserve">  - по комплексной реабилитации методами искусства, включая танцы на колясках, детей-инвалидов с различными ограничениями жизнедеятельности</t>
  </si>
  <si>
    <t xml:space="preserve">Департамент семейной и молодежной политики города Москвы </t>
  </si>
  <si>
    <t xml:space="preserve">  - реабилитацию методом арт-терапии  детей-инвалидов с онкологическими заболеваниями</t>
  </si>
  <si>
    <t>Создать информационно-ресурсный отдел  по проблемам социальной интеграции детей с тяжелыми психическими расстройствами на базе детского дома – интерната № 28  с организацией удаленного доступа в 6 ДДИ (1 рабочее место в каждом ДДИ)</t>
  </si>
  <si>
    <t>Текущее бюджетное финансирование
0709 4369900</t>
  </si>
  <si>
    <t xml:space="preserve">  -  методические пособия по обеспечению помощи слепоглухим людям</t>
  </si>
  <si>
    <t xml:space="preserve">   - "Фестиваль Улыбок и добра", приуроченный ко Дню матери</t>
  </si>
  <si>
    <t>ДСЗН</t>
  </si>
  <si>
    <t>Физ-ра</t>
  </si>
  <si>
    <t>Здрав</t>
  </si>
  <si>
    <t>СМИ</t>
  </si>
  <si>
    <t>Образ.</t>
  </si>
  <si>
    <t>ЦАО</t>
  </si>
  <si>
    <t>Внебюджет</t>
  </si>
  <si>
    <t>Текущ.</t>
  </si>
  <si>
    <t xml:space="preserve">Департамент социальной защиты населения  города Москвы
</t>
  </si>
  <si>
    <r>
      <t>ПУНКТ ИСКЛЮЧЕН</t>
    </r>
    <r>
      <rPr>
        <sz val="12"/>
        <rFont val="Times New Roman"/>
        <family val="1"/>
      </rPr>
      <t xml:space="preserve">
Целевые средства Программы
1204 5221101 </t>
    </r>
  </si>
  <si>
    <t>Провести анкетирование, социологические опросы и  исследования:</t>
  </si>
  <si>
    <t xml:space="preserve">  -  инвалидов трудоспособного возраста по вопросам трудоустройства и  желания работать</t>
  </si>
  <si>
    <t>Департамент здравоохранения города Москвы</t>
  </si>
  <si>
    <t>Итого по разделу 1.4.</t>
  </si>
  <si>
    <t>Итого по разделу 1</t>
  </si>
  <si>
    <t>Целевые средства Программы, в т.ч.:</t>
  </si>
  <si>
    <t>Организовать и провести:</t>
  </si>
  <si>
    <t>№ п/п.</t>
  </si>
  <si>
    <t>1.1. РАЗВИТИЕ РЕАБИЛИТАЦИОННЫХ УЧРЕЖДЕНИЙ</t>
  </si>
  <si>
    <t>Текущее бюджетное финансирование 
0709 4350100</t>
  </si>
  <si>
    <t xml:space="preserve">  - "Мир искусства - детям!"  по социокультурной и духовно-культурной реабилитации детей с ограничениями жизнедеятельности </t>
  </si>
  <si>
    <t>Итого по разделу 1.1.</t>
  </si>
  <si>
    <t>ПРОВЕРКА</t>
  </si>
  <si>
    <t xml:space="preserve">  - занятий по горнолыжному спорту </t>
  </si>
  <si>
    <t>Департамент образования города Москвы</t>
  </si>
  <si>
    <t xml:space="preserve">1.3. ПРЕДОСТАВЛЕНИЕ РЕАБИЛИТАЦИОННЫХ УСЛУГ ИНВАЛИДАМ И ДРУГИМ ЛИЦАМ С ОГРАНИЧЕНИЯМИ 
ЖИЗНЕДЕЯТЕЛЬНОСТИ
</t>
  </si>
  <si>
    <t>Приобрести специальное оборудование и приспособления для инвалидов в целях создания Службы проката для образовательных учреждений, реализующих инклюзивное образование</t>
  </si>
  <si>
    <t>Департамент труда и занятости населения города Москвы</t>
  </si>
  <si>
    <t>ок</t>
  </si>
  <si>
    <t xml:space="preserve">Организовать и провести: </t>
  </si>
  <si>
    <t xml:space="preserve">  -  фестиваль прикладного искусства для инвалидов "Я такой же, как ты!"</t>
  </si>
  <si>
    <t xml:space="preserve">  -  фестиваль жестовой песни для детских и молодежных творческих коллективов инвалидов по слуху «Душа поет»</t>
  </si>
  <si>
    <t xml:space="preserve">Департамент физической культуры и спорта города Москвы
</t>
  </si>
  <si>
    <t xml:space="preserve">Организовать систему тифлокомментирования для инвалидов по зрению, включающую проведение обучающих семинаров, подготовку специалистов, издание инструктивно - методических пособий, тифлокомментирование  кино- и телефильмов,  телевизионных передач и зрелищных мероприятий и др. </t>
  </si>
  <si>
    <t>Оснастить психоневрологический интернат № 23  цифровыми рентгеновскими палатными передвижными аппаратами  и радиологической информационной системой для организации мобильной службы ранней диагностики туберкулеза у нетранспортабельных больных, проживающих в учреждениях стационарного социального обслуживания</t>
  </si>
  <si>
    <t xml:space="preserve">   - "Колледж - Вуз"  через службу трудоустройства и сопровождения студентов-инвалидов на базе МНЭПУ</t>
  </si>
  <si>
    <t xml:space="preserve">   -  Парамузыкальный фестиваль</t>
  </si>
  <si>
    <t>Оказывать  реабилитационные услуги по социокультурной реабилитации слепоглухих инвалидов</t>
  </si>
  <si>
    <t xml:space="preserve">Департамент
образования города Москвы
</t>
  </si>
  <si>
    <t xml:space="preserve">   - по  реабилитации детей с ограниченными возможностями здоровья методом канис-терапии</t>
  </si>
  <si>
    <t>Предоставлять инвалидам по слуху и лицам с ограничениями жизнедеятельности дополнительные услуги  по сурдопереводу при проведении коллективных мероприятий, в т.ч. сопровождение слепоглухих инвалидов</t>
  </si>
  <si>
    <t xml:space="preserve">  - "Паровоз возможностей" железнодорожные туристические маршруты для инвалидов и лиц с ограничениями жизнедеятельности</t>
  </si>
  <si>
    <t xml:space="preserve">  - методические брошюры по вопросам создания комфортной среды жизнедеятельности, создания новых технологий универсального дизайна</t>
  </si>
  <si>
    <t xml:space="preserve"> - ежегодного пробега инвалидов - колясочников «Вахта памяти – эстафета поколений»</t>
  </si>
  <si>
    <t xml:space="preserve">Департамент труда и занятости населения города Москвы </t>
  </si>
  <si>
    <t xml:space="preserve">Департамент здравоохранения города Москвы </t>
  </si>
  <si>
    <t>Департамент культуры города Москвы</t>
  </si>
  <si>
    <t>Комитет общественных связей города Москвы</t>
  </si>
  <si>
    <t>Департамент физической культуры и спорта города Москвы</t>
  </si>
  <si>
    <t>Департамент  градостроительной политики  города Москвы</t>
  </si>
  <si>
    <t xml:space="preserve">Департамент градостроительной политики города Москвы </t>
  </si>
  <si>
    <t xml:space="preserve">  - Международный фестиваль по проблемам инвалидности «Кино без барьеров»
</t>
  </si>
  <si>
    <t xml:space="preserve">  - интегрированный творческий фестиваль с участием детей-инвалидов «Сто тысяч солнц»</t>
  </si>
  <si>
    <t xml:space="preserve">  - детский фестиваль искусств и ремесел «Мастера»  с участием детей-инвалидов </t>
  </si>
  <si>
    <t xml:space="preserve">  - фестиваль творчества с участием детей-инвалидов «Роза ветров»</t>
  </si>
  <si>
    <t xml:space="preserve">  - Пасхальный фестиваль -«Сотвори свой храм» с участием детей-инвалидов  </t>
  </si>
  <si>
    <t>Департамент культуры города Москвы
Управление культуры ЮАО</t>
  </si>
  <si>
    <t xml:space="preserve">  -  цикл информационно-обучающих семинаров "Клубный день в "Надежде" по вопросам социокультурной реабилитации инвалидов для специалистов учреждений культуры города Москвы </t>
  </si>
  <si>
    <t xml:space="preserve">  -  ежегодную Международную конференцию дефектологов </t>
  </si>
  <si>
    <t>Обеспечить проведение:</t>
  </si>
  <si>
    <t xml:space="preserve">   - социально значимых мероприятий (форумы молодых инвалидов по слуху и других категорий инвалидов, мероприятий, посвященных торжественным,  юбилейным датам и др.)  для инвалидов, детей-инвалидов и их родителей, а также инвалидов из числа учащейся молодежи и других категорий</t>
  </si>
  <si>
    <t xml:space="preserve">  - мероприятий по пропаганде чтения в специализированных образовательных учреждениях для детей с ограниченными возможностями здоровья</t>
  </si>
  <si>
    <t>Обеспечить дополнительное предоставление по медицинским показаниям инвалидам, включая детей-инвалидов, и другим лицам с ограничениями жизнедеятельности:</t>
  </si>
  <si>
    <t xml:space="preserve">  - технических средств реабилитации для социальной реабилитации и самообслуживания</t>
  </si>
  <si>
    <t xml:space="preserve">  - протезно-ортопедических изделий</t>
  </si>
  <si>
    <t xml:space="preserve">Текущее бюджетное 
финансирование
</t>
  </si>
  <si>
    <t>Продолжить обучение инвалидов, имеющих заключение водительской комиссии о годности к вождению автомобиля с ручным управлением, вождению транспортных средств</t>
  </si>
  <si>
    <t xml:space="preserve">Целевые средства Программы  
1002 5221101 </t>
  </si>
  <si>
    <t xml:space="preserve">Целевые средства Программы
1002 5221101  </t>
  </si>
  <si>
    <t xml:space="preserve">Целевые средства Программы
1102 5221101 </t>
  </si>
  <si>
    <t xml:space="preserve">Целевые средства Программы
1002 5221199 
</t>
  </si>
  <si>
    <t xml:space="preserve">Целевые средства Программы
1002 5221199 </t>
  </si>
  <si>
    <t xml:space="preserve">Целевые средства Программы
0706 5221199 
0709 5221199 </t>
  </si>
  <si>
    <t xml:space="preserve">   по паралимпийскому фехтованию</t>
  </si>
  <si>
    <t xml:space="preserve">Департамент физической культуры и спорта города Москвы 
</t>
  </si>
  <si>
    <t xml:space="preserve">Комитет общественных связей города Москвы
</t>
  </si>
  <si>
    <t xml:space="preserve">Департамент
социальной защиты населения города Москвы; Департамент образования города Москвы;
Префектуры административных округов города Москвы
</t>
  </si>
  <si>
    <t>Продолжить развитие на базе подведомственных Департаменту социальной защиты населения города Москвы учреждений групп раннего вмешательства</t>
  </si>
  <si>
    <t xml:space="preserve">   - видеопроект, направленный на социальную адаптацию и социальную реабилитацию инвалидов</t>
  </si>
  <si>
    <t>Целевые средства Программы
0709 5221101 
0702 5221101</t>
  </si>
  <si>
    <t xml:space="preserve">  - по комплексной социальной реабилитации детей-инвалидов и подростков-инвалидов с нарушениями психического развития</t>
  </si>
  <si>
    <t xml:space="preserve">  - по реабилитации детей-инвалидов вследствие детского церебрального паралича и других патологий методом иппотерапии</t>
  </si>
  <si>
    <t xml:space="preserve">  - цикл вечеров для инвалидов с тяжелыми ограничениями жизнедеятельности «Как прекрасен этот мир»</t>
  </si>
  <si>
    <t xml:space="preserve">  -  концертно-цирковые программы «Цирк приехал» для детей, проходящих лечение в детских клиниках города Москвы</t>
  </si>
  <si>
    <t>Предоставить инвалидам и другим лицам с ограничениями жизнедеятельности специальные услуги в рамках  реализации программам:</t>
  </si>
  <si>
    <t xml:space="preserve">   - методическое пособие  "Пятиступенчатая модель социально-бытовой адаптации инвалидов по слуху и инвалидов с нарушением опорно-двигательного аппарата"</t>
  </si>
  <si>
    <t xml:space="preserve">  - газету "Мир глухих"</t>
  </si>
  <si>
    <t>Обеспечить взаимодействие с сетевыми торговыми компаниями по вопросу трудоустройства инвалидов и других лиц с ограничениями жизнедеятельности</t>
  </si>
  <si>
    <t>Департамент потребительского рынка и услуг города Москвы,
сетевые торговые компании</t>
  </si>
  <si>
    <t xml:space="preserve"> - Международный профессиональный конкурс моды для людей с инвалидностью "Текстиль и Мода без границ"</t>
  </si>
  <si>
    <t xml:space="preserve">  -  соревнования – эстафеты  «Мама, папа, я – спортивная семья» для семей с детьми с ограниченными возможностями</t>
  </si>
  <si>
    <t xml:space="preserve">  - Спартакиаду слепоглухих</t>
  </si>
  <si>
    <t xml:space="preserve">  - журнал "Жизнь с ДЦП. Проблемы и решения" (московский блок)</t>
  </si>
  <si>
    <t>Департамент экономической политики и развития города Москвы</t>
  </si>
  <si>
    <t xml:space="preserve">  - «Социально-психологическое сопровождение, семейная адаптация и реабилитация инвалидов, больных  рассеянным склерозом»</t>
  </si>
  <si>
    <t xml:space="preserve">  - фотопроект, направленный на социальную адаптацию и социальную реабилитацию инвалидов</t>
  </si>
  <si>
    <t>Продолжить реализацию проектов:</t>
  </si>
  <si>
    <t>Развитие реабилитационных учреждений, подведомственных Департаменту социальной защиты населения города Москвы, в т.ч. путем оснащения оборудованием для реабилитации инвалидов и других лиц с ограничениями жизнедеятельности</t>
  </si>
  <si>
    <t xml:space="preserve">Префектура СВАО
</t>
  </si>
  <si>
    <t xml:space="preserve">Департамент социальной защиты населения города Москвы 
</t>
  </si>
  <si>
    <t xml:space="preserve">Департамент
социальной 
защиты населения 
города Москвы
</t>
  </si>
  <si>
    <t xml:space="preserve">Государственные заказчики
</t>
  </si>
  <si>
    <t>Организовать и оснастить отделение дневного пребывания для инвалидов на базе психоневрологического интерната № 30</t>
  </si>
  <si>
    <t xml:space="preserve">Департамент культуры города Москвы 
</t>
  </si>
  <si>
    <t xml:space="preserve">         - инвалидов с психическими нарушениями развития </t>
  </si>
  <si>
    <t>4.2.  РАЗВИТИЕ СПЕЦИАЛЬНЫХ СИСТЕМ КОММУНИКАЦИИ И ИНФОРМАЦИОННОГО ОБЩЕНИЯ ИНВАЛИДОВ С НАРУШЕНИЯМИ СЛУХА И ЗРЕНИЯ</t>
  </si>
  <si>
    <t xml:space="preserve">Источники финансирования, 
коды бюджетной классификации  </t>
  </si>
  <si>
    <t xml:space="preserve">Источники финансирования, 
коды бюджетной классификации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</si>
</sst>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;[Red]#,##0.0"/>
    <numFmt numFmtId="165" formatCode="#,##0.0"/>
    <numFmt numFmtId="166" formatCode="#,##0.00;[Red]#,##0.00"/>
    <numFmt numFmtId="167" formatCode="#,##0.0_ ;[Red]\-#,##0.0\ "/>
    <numFmt numFmtId="168" formatCode="[$-FC19]d\ mmmm\ yyyy\ &quot;г.&quot;"/>
    <numFmt numFmtId="169" formatCode="000000"/>
    <numFmt numFmtId="170" formatCode="0.0"/>
    <numFmt numFmtId="171" formatCode="#,##0.00_р_."/>
  </numFmts>
  <fonts count="5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sz val="9"/>
      <name val="Arial Cyr"/>
      <family val="2"/>
    </font>
    <font>
      <b/>
      <sz val="16"/>
      <name val="Times New Roman"/>
      <family val="1"/>
    </font>
    <font>
      <sz val="16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b/>
      <sz val="20"/>
      <name val="Times New Roman"/>
      <family val="1"/>
    </font>
    <font>
      <sz val="20"/>
      <name val="Arial Cyr"/>
      <family val="0"/>
    </font>
    <font>
      <sz val="12"/>
      <name val="Times New Roman"/>
      <family val="1"/>
    </font>
    <font>
      <sz val="10"/>
      <color indexed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i/>
      <sz val="12"/>
      <name val="Times New Roman"/>
      <family val="1"/>
    </font>
    <font>
      <sz val="10"/>
      <color indexed="9"/>
      <name val="Arial Cyr"/>
      <family val="0"/>
    </font>
    <font>
      <sz val="12"/>
      <color indexed="9"/>
      <name val="Arial Cyr"/>
      <family val="0"/>
    </font>
    <font>
      <b/>
      <sz val="12"/>
      <color indexed="9"/>
      <name val="Arial Cyr"/>
      <family val="0"/>
    </font>
    <font>
      <sz val="12"/>
      <color indexed="9"/>
      <name val="Times New Roman"/>
      <family val="1"/>
    </font>
    <font>
      <sz val="12"/>
      <color indexed="14"/>
      <name val="Arial Cyr"/>
      <family val="0"/>
    </font>
    <font>
      <sz val="12"/>
      <color indexed="8"/>
      <name val="Times New Roman"/>
      <family val="1"/>
    </font>
    <font>
      <sz val="18"/>
      <name val="Arial Cyr"/>
      <family val="0"/>
    </font>
    <font>
      <sz val="11"/>
      <name val="Arial Cyr"/>
      <family val="0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b/>
      <sz val="13"/>
      <name val="Arial Cyr"/>
      <family val="0"/>
    </font>
    <font>
      <b/>
      <sz val="13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i/>
      <sz val="12"/>
      <color indexed="10"/>
      <name val="Times New Roman"/>
      <family val="1"/>
    </font>
    <font>
      <b/>
      <sz val="11"/>
      <color indexed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3"/>
      <name val="Arial Cyr"/>
      <family val="2"/>
    </font>
    <font>
      <i/>
      <sz val="12"/>
      <color indexed="9"/>
      <name val="Times New Roman"/>
      <family val="1"/>
    </font>
    <font>
      <b/>
      <sz val="12"/>
      <color indexed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8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/>
      <right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/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>
        <color indexed="63"/>
      </bottom>
    </border>
    <border>
      <left/>
      <right style="thin"/>
      <top>
        <color indexed="63"/>
      </top>
      <bottom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/>
      <right style="thin"/>
      <top>
        <color indexed="63"/>
      </top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/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/>
      <bottom style="thin"/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/>
    </border>
    <border>
      <left>
        <color indexed="63"/>
      </left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>
        <color indexed="63"/>
      </bottom>
    </border>
    <border>
      <left style="thin"/>
      <right/>
      <top style="thin"/>
      <bottom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9" borderId="0" applyNumberFormat="0" applyBorder="0" applyAlignment="0" applyProtection="0"/>
    <xf numFmtId="0" fontId="40" fillId="7" borderId="1" applyNumberFormat="0" applyAlignment="0" applyProtection="0"/>
    <xf numFmtId="0" fontId="41" fillId="20" borderId="2" applyNumberFormat="0" applyAlignment="0" applyProtection="0"/>
    <xf numFmtId="0" fontId="4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4" fillId="21" borderId="7" applyNumberFormat="0" applyAlignment="0" applyProtection="0"/>
    <xf numFmtId="0" fontId="33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8" fillId="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4" borderId="0" applyNumberFormat="0" applyBorder="0" applyAlignment="0" applyProtection="0"/>
  </cellStyleXfs>
  <cellXfs count="803">
    <xf numFmtId="0" fontId="0" fillId="0" borderId="0" xfId="0" applyAlignment="1">
      <alignment/>
    </xf>
    <xf numFmtId="4" fontId="2" fillId="0" borderId="0" xfId="0" applyNumberFormat="1" applyFont="1" applyFill="1" applyBorder="1" applyAlignment="1">
      <alignment horizontal="centerContinuous"/>
    </xf>
    <xf numFmtId="4" fontId="3" fillId="0" borderId="0" xfId="0" applyNumberFormat="1" applyFont="1" applyFill="1" applyBorder="1" applyAlignment="1">
      <alignment horizontal="centerContinuous"/>
    </xf>
    <xf numFmtId="4" fontId="2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6" fillId="0" borderId="10" xfId="0" applyNumberFormat="1" applyFont="1" applyFill="1" applyBorder="1" applyAlignment="1">
      <alignment horizontal="justify" vertical="top" wrapText="1"/>
    </xf>
    <xf numFmtId="0" fontId="11" fillId="0" borderId="0" xfId="0" applyFont="1" applyAlignment="1">
      <alignment/>
    </xf>
    <xf numFmtId="0" fontId="0" fillId="0" borderId="0" xfId="0" applyFill="1" applyAlignment="1">
      <alignment/>
    </xf>
    <xf numFmtId="164" fontId="13" fillId="0" borderId="0" xfId="0" applyNumberFormat="1" applyFont="1" applyAlignment="1">
      <alignment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 vertical="top" wrapText="1"/>
    </xf>
    <xf numFmtId="164" fontId="6" fillId="0" borderId="11" xfId="0" applyNumberFormat="1" applyFont="1" applyFill="1" applyBorder="1" applyAlignment="1">
      <alignment horizontal="center" vertical="top" wrapText="1"/>
    </xf>
    <xf numFmtId="0" fontId="7" fillId="0" borderId="11" xfId="0" applyNumberFormat="1" applyFont="1" applyFill="1" applyBorder="1" applyAlignment="1">
      <alignment horizontal="justify" vertical="top" wrapText="1"/>
    </xf>
    <xf numFmtId="0" fontId="6" fillId="0" borderId="11" xfId="0" applyNumberFormat="1" applyFont="1" applyFill="1" applyBorder="1" applyAlignment="1">
      <alignment horizontal="justify" vertical="top" wrapText="1"/>
    </xf>
    <xf numFmtId="164" fontId="6" fillId="0" borderId="12" xfId="0" applyNumberFormat="1" applyFont="1" applyFill="1" applyBorder="1" applyAlignment="1">
      <alignment horizontal="center" vertical="top" wrapText="1"/>
    </xf>
    <xf numFmtId="0" fontId="16" fillId="0" borderId="0" xfId="0" applyFont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1" fillId="0" borderId="13" xfId="0" applyFont="1" applyFill="1" applyBorder="1" applyAlignment="1">
      <alignment horizontal="center" vertical="top" wrapText="1"/>
    </xf>
    <xf numFmtId="0" fontId="11" fillId="0" borderId="0" xfId="0" applyFont="1" applyFill="1" applyAlignment="1">
      <alignment horizontal="left" vertical="top" wrapText="1"/>
    </xf>
    <xf numFmtId="0" fontId="18" fillId="0" borderId="0" xfId="0" applyFont="1" applyAlignment="1">
      <alignment/>
    </xf>
    <xf numFmtId="0" fontId="17" fillId="0" borderId="11" xfId="0" applyNumberFormat="1" applyFont="1" applyFill="1" applyBorder="1" applyAlignment="1">
      <alignment horizontal="justify" vertical="top" wrapText="1"/>
    </xf>
    <xf numFmtId="0" fontId="10" fillId="0" borderId="11" xfId="0" applyNumberFormat="1" applyFont="1" applyFill="1" applyBorder="1" applyAlignment="1">
      <alignment horizontal="justify" vertical="top" wrapText="1"/>
    </xf>
    <xf numFmtId="164" fontId="10" fillId="0" borderId="11" xfId="0" applyNumberFormat="1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horizontal="center" vertical="top" wrapText="1"/>
    </xf>
    <xf numFmtId="0" fontId="10" fillId="0" borderId="10" xfId="0" applyNumberFormat="1" applyFont="1" applyFill="1" applyBorder="1" applyAlignment="1">
      <alignment horizontal="justify" vertical="top" wrapText="1"/>
    </xf>
    <xf numFmtId="0" fontId="10" fillId="0" borderId="14" xfId="0" applyFont="1" applyFill="1" applyBorder="1" applyAlignment="1">
      <alignment horizontal="center" vertical="top" wrapText="1"/>
    </xf>
    <xf numFmtId="164" fontId="10" fillId="0" borderId="14" xfId="0" applyNumberFormat="1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164" fontId="10" fillId="0" borderId="10" xfId="0" applyNumberFormat="1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horizontal="center" vertical="top" wrapText="1"/>
    </xf>
    <xf numFmtId="0" fontId="10" fillId="0" borderId="14" xfId="0" applyFont="1" applyFill="1" applyBorder="1" applyAlignment="1">
      <alignment horizontal="justify" vertical="top" wrapText="1"/>
    </xf>
    <xf numFmtId="0" fontId="10" fillId="0" borderId="13" xfId="0" applyFont="1" applyFill="1" applyBorder="1" applyAlignment="1">
      <alignment horizontal="justify" vertical="top" wrapText="1"/>
    </xf>
    <xf numFmtId="164" fontId="10" fillId="0" borderId="13" xfId="0" applyNumberFormat="1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justify" vertical="top" wrapText="1"/>
    </xf>
    <xf numFmtId="164" fontId="10" fillId="0" borderId="15" xfId="0" applyNumberFormat="1" applyFont="1" applyFill="1" applyBorder="1" applyAlignment="1">
      <alignment horizontal="center" vertical="top" wrapText="1"/>
    </xf>
    <xf numFmtId="164" fontId="10" fillId="0" borderId="16" xfId="0" applyNumberFormat="1" applyFont="1" applyFill="1" applyBorder="1" applyAlignment="1">
      <alignment horizontal="center" vertical="top" wrapText="1"/>
    </xf>
    <xf numFmtId="0" fontId="6" fillId="0" borderId="16" xfId="0" applyNumberFormat="1" applyFont="1" applyFill="1" applyBorder="1" applyAlignment="1">
      <alignment horizontal="justify" vertical="top" wrapText="1"/>
    </xf>
    <xf numFmtId="0" fontId="10" fillId="0" borderId="12" xfId="0" applyNumberFormat="1" applyFont="1" applyFill="1" applyBorder="1" applyAlignment="1">
      <alignment horizontal="justify" vertical="top" wrapText="1"/>
    </xf>
    <xf numFmtId="0" fontId="10" fillId="0" borderId="11" xfId="0" applyFont="1" applyFill="1" applyBorder="1" applyAlignment="1">
      <alignment horizontal="justify" vertical="top" wrapText="1"/>
    </xf>
    <xf numFmtId="164" fontId="10" fillId="0" borderId="17" xfId="0" applyNumberFormat="1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horizontal="left" vertical="top" wrapText="1"/>
    </xf>
    <xf numFmtId="0" fontId="19" fillId="0" borderId="12" xfId="0" applyFont="1" applyFill="1" applyBorder="1" applyAlignment="1">
      <alignment horizontal="center" vertical="top" wrapText="1"/>
    </xf>
    <xf numFmtId="0" fontId="10" fillId="0" borderId="18" xfId="0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9" xfId="0" applyFont="1" applyFill="1" applyBorder="1" applyAlignment="1">
      <alignment horizontal="left" vertical="top" wrapText="1"/>
    </xf>
    <xf numFmtId="0" fontId="10" fillId="0" borderId="0" xfId="0" applyFont="1" applyAlignment="1">
      <alignment horizontal="justify"/>
    </xf>
    <xf numFmtId="0" fontId="22" fillId="0" borderId="0" xfId="0" applyFont="1" applyAlignment="1">
      <alignment horizontal="center" vertical="top" wrapText="1"/>
    </xf>
    <xf numFmtId="0" fontId="10" fillId="0" borderId="0" xfId="0" applyFont="1" applyAlignment="1">
      <alignment horizontal="left"/>
    </xf>
    <xf numFmtId="0" fontId="10" fillId="0" borderId="11" xfId="0" applyNumberFormat="1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justify" vertical="top" wrapText="1"/>
    </xf>
    <xf numFmtId="0" fontId="10" fillId="0" borderId="0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top" wrapText="1"/>
    </xf>
    <xf numFmtId="0" fontId="10" fillId="0" borderId="16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vertical="top" wrapText="1"/>
    </xf>
    <xf numFmtId="0" fontId="10" fillId="0" borderId="20" xfId="0" applyFont="1" applyFill="1" applyBorder="1" applyAlignment="1">
      <alignment horizontal="left" vertical="top" wrapText="1"/>
    </xf>
    <xf numFmtId="0" fontId="10" fillId="0" borderId="13" xfId="0" applyFont="1" applyFill="1" applyBorder="1" applyAlignment="1">
      <alignment vertical="top" wrapText="1"/>
    </xf>
    <xf numFmtId="0" fontId="15" fillId="0" borderId="10" xfId="0" applyNumberFormat="1" applyFont="1" applyFill="1" applyBorder="1" applyAlignment="1">
      <alignment horizontal="justify" vertical="top" wrapText="1"/>
    </xf>
    <xf numFmtId="0" fontId="6" fillId="0" borderId="11" xfId="0" applyNumberFormat="1" applyFont="1" applyFill="1" applyBorder="1" applyAlignment="1">
      <alignment horizontal="center" vertical="center" wrapText="1"/>
    </xf>
    <xf numFmtId="164" fontId="6" fillId="0" borderId="11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left" vertical="center" wrapText="1"/>
    </xf>
    <xf numFmtId="164" fontId="6" fillId="0" borderId="10" xfId="0" applyNumberFormat="1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center" vertical="top" wrapText="1"/>
    </xf>
    <xf numFmtId="164" fontId="10" fillId="0" borderId="12" xfId="0" applyNumberFormat="1" applyFont="1" applyFill="1" applyBorder="1" applyAlignment="1">
      <alignment horizontal="center" vertical="top" wrapText="1"/>
    </xf>
    <xf numFmtId="0" fontId="0" fillId="0" borderId="15" xfId="0" applyFill="1" applyBorder="1" applyAlignment="1">
      <alignment horizontal="center" vertical="top" wrapText="1"/>
    </xf>
    <xf numFmtId="0" fontId="10" fillId="0" borderId="13" xfId="0" applyNumberFormat="1" applyFont="1" applyFill="1" applyBorder="1" applyAlignment="1">
      <alignment horizontal="justify" vertical="top" wrapText="1"/>
    </xf>
    <xf numFmtId="0" fontId="10" fillId="0" borderId="17" xfId="0" applyFont="1" applyFill="1" applyBorder="1" applyAlignment="1">
      <alignment horizontal="center" vertical="top" wrapText="1"/>
    </xf>
    <xf numFmtId="0" fontId="10" fillId="0" borderId="21" xfId="0" applyFont="1" applyFill="1" applyBorder="1" applyAlignment="1">
      <alignment horizontal="left" vertical="top" wrapText="1"/>
    </xf>
    <xf numFmtId="0" fontId="11" fillId="0" borderId="13" xfId="0" applyFont="1" applyFill="1" applyBorder="1" applyAlignment="1">
      <alignment horizontal="justify" vertical="top" wrapText="1"/>
    </xf>
    <xf numFmtId="0" fontId="0" fillId="0" borderId="13" xfId="0" applyFill="1" applyBorder="1" applyAlignment="1">
      <alignment horizontal="justify" vertical="top" wrapText="1"/>
    </xf>
    <xf numFmtId="0" fontId="0" fillId="0" borderId="13" xfId="0" applyFill="1" applyBorder="1" applyAlignment="1">
      <alignment horizontal="center" vertical="top" wrapText="1"/>
    </xf>
    <xf numFmtId="164" fontId="0" fillId="0" borderId="15" xfId="0" applyNumberFormat="1" applyFill="1" applyBorder="1" applyAlignment="1">
      <alignment horizontal="center" vertical="top" wrapText="1"/>
    </xf>
    <xf numFmtId="0" fontId="10" fillId="0" borderId="14" xfId="0" applyNumberFormat="1" applyFont="1" applyFill="1" applyBorder="1" applyAlignment="1">
      <alignment horizontal="justify" vertical="top" wrapText="1"/>
    </xf>
    <xf numFmtId="0" fontId="10" fillId="0" borderId="16" xfId="0" applyFont="1" applyFill="1" applyBorder="1" applyAlignment="1">
      <alignment horizontal="center" vertical="top" wrapText="1"/>
    </xf>
    <xf numFmtId="0" fontId="10" fillId="0" borderId="2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17" fillId="0" borderId="12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top" wrapText="1"/>
    </xf>
    <xf numFmtId="164" fontId="7" fillId="0" borderId="12" xfId="0" applyNumberFormat="1" applyFont="1" applyFill="1" applyBorder="1" applyAlignment="1">
      <alignment horizontal="center" vertical="top" wrapText="1"/>
    </xf>
    <xf numFmtId="164" fontId="17" fillId="0" borderId="12" xfId="0" applyNumberFormat="1" applyFont="1" applyFill="1" applyBorder="1" applyAlignment="1">
      <alignment horizontal="center" vertical="top" wrapText="1"/>
    </xf>
    <xf numFmtId="164" fontId="7" fillId="0" borderId="15" xfId="0" applyNumberFormat="1" applyFont="1" applyFill="1" applyBorder="1" applyAlignment="1">
      <alignment horizontal="center" vertical="top" wrapText="1"/>
    </xf>
    <xf numFmtId="0" fontId="19" fillId="0" borderId="16" xfId="0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justify" vertical="top" wrapText="1"/>
    </xf>
    <xf numFmtId="0" fontId="10" fillId="0" borderId="16" xfId="0" applyFont="1" applyFill="1" applyBorder="1" applyAlignment="1">
      <alignment horizontal="justify" vertical="top" wrapText="1"/>
    </xf>
    <xf numFmtId="0" fontId="10" fillId="0" borderId="12" xfId="0" applyFont="1" applyFill="1" applyBorder="1" applyAlignment="1">
      <alignment horizontal="justify" vertical="top" wrapText="1"/>
    </xf>
    <xf numFmtId="164" fontId="6" fillId="0" borderId="16" xfId="0" applyNumberFormat="1" applyFont="1" applyFill="1" applyBorder="1" applyAlignment="1">
      <alignment horizontal="center" vertical="top" wrapText="1"/>
    </xf>
    <xf numFmtId="49" fontId="10" fillId="0" borderId="23" xfId="0" applyNumberFormat="1" applyFont="1" applyFill="1" applyBorder="1" applyAlignment="1">
      <alignment horizontal="justify" vertical="top" wrapText="1"/>
    </xf>
    <xf numFmtId="0" fontId="10" fillId="0" borderId="23" xfId="0" applyFont="1" applyFill="1" applyBorder="1" applyAlignment="1">
      <alignment horizontal="justify" vertical="top" wrapText="1"/>
    </xf>
    <xf numFmtId="0" fontId="0" fillId="0" borderId="16" xfId="0" applyFont="1" applyFill="1" applyBorder="1" applyAlignment="1">
      <alignment horizontal="left" vertical="top" wrapText="1"/>
    </xf>
    <xf numFmtId="0" fontId="10" fillId="0" borderId="23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horizontal="left" vertical="top" wrapText="1"/>
    </xf>
    <xf numFmtId="0" fontId="16" fillId="0" borderId="0" xfId="0" applyFont="1" applyFill="1" applyAlignment="1">
      <alignment vertical="top" wrapText="1"/>
    </xf>
    <xf numFmtId="0" fontId="0" fillId="0" borderId="0" xfId="0" applyFill="1" applyAlignment="1">
      <alignment vertical="top" wrapText="1"/>
    </xf>
    <xf numFmtId="0" fontId="11" fillId="0" borderId="0" xfId="0" applyFont="1" applyFill="1" applyAlignment="1">
      <alignment vertical="top" wrapText="1"/>
    </xf>
    <xf numFmtId="0" fontId="7" fillId="0" borderId="13" xfId="0" applyFont="1" applyFill="1" applyBorder="1" applyAlignment="1">
      <alignment horizontal="center" vertical="top" wrapText="1"/>
    </xf>
    <xf numFmtId="0" fontId="17" fillId="0" borderId="13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/>
    </xf>
    <xf numFmtId="0" fontId="0" fillId="0" borderId="0" xfId="0" applyFont="1" applyFill="1" applyAlignment="1">
      <alignment horizontal="justify" vertical="top" wrapText="1"/>
    </xf>
    <xf numFmtId="0" fontId="0" fillId="0" borderId="0" xfId="0" applyFont="1" applyFill="1" applyBorder="1" applyAlignment="1">
      <alignment vertical="top" wrapText="1"/>
    </xf>
    <xf numFmtId="49" fontId="10" fillId="0" borderId="11" xfId="0" applyNumberFormat="1" applyFont="1" applyFill="1" applyBorder="1" applyAlignment="1">
      <alignment horizontal="justify" vertical="top" wrapText="1"/>
    </xf>
    <xf numFmtId="49" fontId="10" fillId="0" borderId="13" xfId="0" applyNumberFormat="1" applyFont="1" applyFill="1" applyBorder="1" applyAlignment="1">
      <alignment horizontal="justify" vertical="top" wrapText="1"/>
    </xf>
    <xf numFmtId="0" fontId="0" fillId="0" borderId="0" xfId="0" applyFont="1" applyFill="1" applyAlignment="1">
      <alignment vertical="top" wrapText="1"/>
    </xf>
    <xf numFmtId="49" fontId="15" fillId="0" borderId="16" xfId="0" applyNumberFormat="1" applyFont="1" applyFill="1" applyBorder="1" applyAlignment="1">
      <alignment horizontal="justify" vertical="top" wrapText="1"/>
    </xf>
    <xf numFmtId="0" fontId="0" fillId="0" borderId="11" xfId="0" applyFont="1" applyFill="1" applyBorder="1" applyAlignment="1">
      <alignment vertical="top" wrapText="1"/>
    </xf>
    <xf numFmtId="49" fontId="10" fillId="0" borderId="13" xfId="0" applyNumberFormat="1" applyFont="1" applyFill="1" applyBorder="1" applyAlignment="1">
      <alignment vertical="top" wrapText="1"/>
    </xf>
    <xf numFmtId="49" fontId="10" fillId="0" borderId="15" xfId="0" applyNumberFormat="1" applyFont="1" applyFill="1" applyBorder="1" applyAlignment="1">
      <alignment vertical="top" wrapText="1"/>
    </xf>
    <xf numFmtId="0" fontId="0" fillId="0" borderId="0" xfId="0" applyFont="1" applyFill="1" applyAlignment="1">
      <alignment vertical="top"/>
    </xf>
    <xf numFmtId="164" fontId="7" fillId="0" borderId="0" xfId="0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 vertical="top" wrapText="1"/>
    </xf>
    <xf numFmtId="164" fontId="0" fillId="0" borderId="15" xfId="0" applyNumberFormat="1" applyFont="1" applyFill="1" applyBorder="1" applyAlignment="1">
      <alignment horizontal="center" vertical="top" wrapText="1"/>
    </xf>
    <xf numFmtId="0" fontId="0" fillId="0" borderId="0" xfId="0" applyFill="1" applyBorder="1" applyAlignment="1">
      <alignment vertical="top" wrapText="1"/>
    </xf>
    <xf numFmtId="0" fontId="16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10" fillId="0" borderId="16" xfId="0" applyFont="1" applyFill="1" applyBorder="1" applyAlignment="1">
      <alignment vertical="top"/>
    </xf>
    <xf numFmtId="0" fontId="10" fillId="0" borderId="10" xfId="0" applyFont="1" applyFill="1" applyBorder="1" applyAlignment="1">
      <alignment vertical="top"/>
    </xf>
    <xf numFmtId="0" fontId="6" fillId="0" borderId="11" xfId="0" applyFont="1" applyFill="1" applyBorder="1" applyAlignment="1">
      <alignment vertical="top"/>
    </xf>
    <xf numFmtId="0" fontId="6" fillId="0" borderId="16" xfId="0" applyFont="1" applyFill="1" applyBorder="1" applyAlignment="1">
      <alignment vertical="top"/>
    </xf>
    <xf numFmtId="0" fontId="0" fillId="0" borderId="16" xfId="0" applyFont="1" applyFill="1" applyBorder="1" applyAlignment="1">
      <alignment vertical="top"/>
    </xf>
    <xf numFmtId="0" fontId="0" fillId="0" borderId="12" xfId="0" applyFont="1" applyFill="1" applyBorder="1" applyAlignment="1">
      <alignment vertical="top"/>
    </xf>
    <xf numFmtId="0" fontId="10" fillId="0" borderId="10" xfId="0" applyNumberFormat="1" applyFont="1" applyFill="1" applyBorder="1" applyAlignment="1">
      <alignment horizontal="left" vertical="top" wrapText="1"/>
    </xf>
    <xf numFmtId="0" fontId="15" fillId="0" borderId="18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164" fontId="0" fillId="0" borderId="0" xfId="0" applyNumberFormat="1" applyFill="1" applyAlignment="1">
      <alignment horizontal="right"/>
    </xf>
    <xf numFmtId="49" fontId="10" fillId="0" borderId="16" xfId="0" applyNumberFormat="1" applyFont="1" applyFill="1" applyBorder="1" applyAlignment="1">
      <alignment vertical="top" wrapText="1"/>
    </xf>
    <xf numFmtId="164" fontId="10" fillId="0" borderId="23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vertical="top"/>
    </xf>
    <xf numFmtId="165" fontId="10" fillId="0" borderId="11" xfId="0" applyNumberFormat="1" applyFont="1" applyFill="1" applyBorder="1" applyAlignment="1">
      <alignment horizontal="justify" vertical="top" wrapText="1"/>
    </xf>
    <xf numFmtId="49" fontId="15" fillId="0" borderId="23" xfId="0" applyNumberFormat="1" applyFont="1" applyFill="1" applyBorder="1" applyAlignment="1">
      <alignment horizontal="justify" vertical="top" wrapText="1"/>
    </xf>
    <xf numFmtId="0" fontId="0" fillId="0" borderId="12" xfId="0" applyFont="1" applyFill="1" applyBorder="1" applyAlignment="1">
      <alignment horizontal="center" vertical="top" wrapText="1"/>
    </xf>
    <xf numFmtId="0" fontId="7" fillId="0" borderId="23" xfId="0" applyFont="1" applyFill="1" applyBorder="1" applyAlignment="1">
      <alignment horizontal="center" vertical="top" wrapText="1"/>
    </xf>
    <xf numFmtId="0" fontId="17" fillId="0" borderId="23" xfId="0" applyFont="1" applyFill="1" applyBorder="1" applyAlignment="1">
      <alignment horizontal="center" vertical="top" wrapText="1"/>
    </xf>
    <xf numFmtId="0" fontId="7" fillId="0" borderId="13" xfId="0" applyNumberFormat="1" applyFont="1" applyFill="1" applyBorder="1" applyAlignment="1">
      <alignment horizontal="justify" vertical="top" wrapText="1"/>
    </xf>
    <xf numFmtId="0" fontId="15" fillId="0" borderId="23" xfId="0" applyFont="1" applyFill="1" applyBorder="1" applyAlignment="1">
      <alignment horizontal="center" vertical="top" wrapText="1"/>
    </xf>
    <xf numFmtId="3" fontId="10" fillId="0" borderId="12" xfId="0" applyNumberFormat="1" applyFont="1" applyFill="1" applyBorder="1" applyAlignment="1">
      <alignment horizontal="center" vertical="top" wrapText="1"/>
    </xf>
    <xf numFmtId="49" fontId="10" fillId="0" borderId="12" xfId="0" applyNumberFormat="1" applyFont="1" applyFill="1" applyBorder="1" applyAlignment="1">
      <alignment horizontal="justify" vertical="top" wrapText="1"/>
    </xf>
    <xf numFmtId="0" fontId="10" fillId="0" borderId="18" xfId="0" applyFont="1" applyFill="1" applyBorder="1" applyAlignment="1">
      <alignment horizontal="justify" vertical="top" wrapText="1"/>
    </xf>
    <xf numFmtId="49" fontId="10" fillId="0" borderId="18" xfId="0" applyNumberFormat="1" applyFont="1" applyFill="1" applyBorder="1" applyAlignment="1">
      <alignment horizontal="justify" vertical="top" wrapText="1"/>
    </xf>
    <xf numFmtId="49" fontId="15" fillId="0" borderId="18" xfId="0" applyNumberFormat="1" applyFont="1" applyFill="1" applyBorder="1" applyAlignment="1">
      <alignment horizontal="justify" vertical="top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18" xfId="0" applyFont="1" applyFill="1" applyBorder="1" applyAlignment="1">
      <alignment horizontal="left" vertical="top" wrapText="1"/>
    </xf>
    <xf numFmtId="0" fontId="10" fillId="0" borderId="23" xfId="0" applyFont="1" applyFill="1" applyBorder="1" applyAlignment="1">
      <alignment horizontal="left" vertical="top" wrapText="1"/>
    </xf>
    <xf numFmtId="0" fontId="19" fillId="0" borderId="11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vertical="top" wrapText="1"/>
    </xf>
    <xf numFmtId="165" fontId="0" fillId="0" borderId="0" xfId="0" applyNumberFormat="1" applyAlignment="1">
      <alignment/>
    </xf>
    <xf numFmtId="164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left" vertical="center" wrapText="1"/>
    </xf>
    <xf numFmtId="0" fontId="26" fillId="0" borderId="18" xfId="0" applyFont="1" applyBorder="1" applyAlignment="1">
      <alignment horizontal="center" vertical="top"/>
    </xf>
    <xf numFmtId="0" fontId="0" fillId="0" borderId="18" xfId="0" applyBorder="1" applyAlignment="1">
      <alignment/>
    </xf>
    <xf numFmtId="0" fontId="19" fillId="0" borderId="23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center" vertical="top" wrapText="1"/>
    </xf>
    <xf numFmtId="164" fontId="10" fillId="0" borderId="18" xfId="0" applyNumberFormat="1" applyFont="1" applyFill="1" applyBorder="1" applyAlignment="1">
      <alignment horizontal="center" vertical="top" wrapText="1"/>
    </xf>
    <xf numFmtId="0" fontId="10" fillId="0" borderId="23" xfId="0" applyNumberFormat="1" applyFont="1" applyFill="1" applyBorder="1" applyAlignment="1">
      <alignment horizontal="justify" vertical="top" wrapText="1"/>
    </xf>
    <xf numFmtId="0" fontId="15" fillId="0" borderId="12" xfId="0" applyFont="1" applyFill="1" applyBorder="1" applyAlignment="1">
      <alignment horizontal="center" vertical="top" wrapText="1"/>
    </xf>
    <xf numFmtId="3" fontId="10" fillId="0" borderId="10" xfId="0" applyNumberFormat="1" applyFont="1" applyFill="1" applyBorder="1" applyAlignment="1">
      <alignment horizontal="center" vertical="top" wrapText="1"/>
    </xf>
    <xf numFmtId="0" fontId="19" fillId="0" borderId="18" xfId="0" applyFont="1" applyFill="1" applyBorder="1" applyAlignment="1">
      <alignment horizontal="justify" vertical="top" wrapText="1"/>
    </xf>
    <xf numFmtId="0" fontId="19" fillId="0" borderId="18" xfId="0" applyFont="1" applyFill="1" applyBorder="1" applyAlignment="1">
      <alignment horizontal="center" vertical="top" wrapText="1"/>
    </xf>
    <xf numFmtId="164" fontId="0" fillId="0" borderId="15" xfId="0" applyNumberFormat="1" applyFont="1" applyFill="1" applyBorder="1" applyAlignment="1">
      <alignment horizontal="center" vertical="top" wrapText="1"/>
    </xf>
    <xf numFmtId="0" fontId="10" fillId="0" borderId="20" xfId="0" applyNumberFormat="1" applyFont="1" applyFill="1" applyBorder="1" applyAlignment="1">
      <alignment horizontal="justify" vertical="top" wrapText="1"/>
    </xf>
    <xf numFmtId="165" fontId="10" fillId="0" borderId="13" xfId="0" applyNumberFormat="1" applyFont="1" applyFill="1" applyBorder="1" applyAlignment="1">
      <alignment horizontal="center" vertical="top" wrapText="1"/>
    </xf>
    <xf numFmtId="0" fontId="10" fillId="0" borderId="21" xfId="0" applyNumberFormat="1" applyFont="1" applyFill="1" applyBorder="1" applyAlignment="1">
      <alignment horizontal="justify" vertical="top" wrapText="1"/>
    </xf>
    <xf numFmtId="0" fontId="7" fillId="0" borderId="0" xfId="0" applyFont="1" applyFill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17" fillId="0" borderId="0" xfId="0" applyFont="1" applyFill="1" applyAlignment="1">
      <alignment vertical="top" wrapText="1"/>
    </xf>
    <xf numFmtId="0" fontId="20" fillId="0" borderId="0" xfId="0" applyFont="1" applyFill="1" applyAlignment="1">
      <alignment vertical="top" wrapText="1"/>
    </xf>
    <xf numFmtId="0" fontId="0" fillId="0" borderId="1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0" borderId="11" xfId="0" applyFont="1" applyFill="1" applyBorder="1" applyAlignment="1">
      <alignment vertical="top"/>
    </xf>
    <xf numFmtId="0" fontId="0" fillId="0" borderId="14" xfId="0" applyFont="1" applyFill="1" applyBorder="1" applyAlignment="1">
      <alignment vertical="top" wrapText="1"/>
    </xf>
    <xf numFmtId="0" fontId="0" fillId="0" borderId="13" xfId="0" applyFont="1" applyFill="1" applyBorder="1" applyAlignment="1">
      <alignment vertical="top" wrapText="1"/>
    </xf>
    <xf numFmtId="0" fontId="0" fillId="0" borderId="15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/>
    </xf>
    <xf numFmtId="0" fontId="0" fillId="0" borderId="15" xfId="0" applyFont="1" applyFill="1" applyBorder="1" applyAlignment="1">
      <alignment vertical="top" wrapText="1"/>
    </xf>
    <xf numFmtId="164" fontId="10" fillId="0" borderId="16" xfId="0" applyNumberFormat="1" applyFont="1" applyFill="1" applyBorder="1" applyAlignment="1">
      <alignment vertical="top" wrapText="1"/>
    </xf>
    <xf numFmtId="164" fontId="10" fillId="0" borderId="12" xfId="0" applyNumberFormat="1" applyFont="1" applyFill="1" applyBorder="1" applyAlignment="1">
      <alignment vertical="top" wrapText="1"/>
    </xf>
    <xf numFmtId="49" fontId="0" fillId="0" borderId="13" xfId="0" applyNumberFormat="1" applyFont="1" applyFill="1" applyBorder="1" applyAlignment="1">
      <alignment vertical="top" wrapText="1"/>
    </xf>
    <xf numFmtId="49" fontId="0" fillId="0" borderId="15" xfId="0" applyNumberFormat="1" applyFont="1" applyFill="1" applyBorder="1" applyAlignment="1">
      <alignment vertical="top" wrapText="1"/>
    </xf>
    <xf numFmtId="0" fontId="0" fillId="0" borderId="15" xfId="0" applyFont="1" applyFill="1" applyBorder="1" applyAlignment="1">
      <alignment horizontal="justify" vertical="top" wrapText="1"/>
    </xf>
    <xf numFmtId="0" fontId="0" fillId="0" borderId="0" xfId="0" applyFont="1" applyFill="1" applyBorder="1" applyAlignment="1">
      <alignment horizontal="justify" vertical="top" wrapText="1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left" vertical="top" wrapText="1"/>
    </xf>
    <xf numFmtId="0" fontId="10" fillId="0" borderId="14" xfId="0" applyFont="1" applyFill="1" applyBorder="1" applyAlignment="1">
      <alignment vertical="top" wrapText="1"/>
    </xf>
    <xf numFmtId="165" fontId="10" fillId="0" borderId="14" xfId="0" applyNumberFormat="1" applyFont="1" applyFill="1" applyBorder="1" applyAlignment="1">
      <alignment vertical="top" wrapText="1"/>
    </xf>
    <xf numFmtId="0" fontId="10" fillId="0" borderId="12" xfId="0" applyFont="1" applyFill="1" applyBorder="1" applyAlignment="1">
      <alignment horizontal="left" vertical="top" wrapText="1"/>
    </xf>
    <xf numFmtId="0" fontId="21" fillId="0" borderId="11" xfId="0" applyFont="1" applyFill="1" applyBorder="1" applyAlignment="1">
      <alignment horizontal="justify" vertical="top" wrapText="1"/>
    </xf>
    <xf numFmtId="0" fontId="10" fillId="0" borderId="0" xfId="0" applyNumberFormat="1" applyFont="1" applyFill="1" applyBorder="1" applyAlignment="1">
      <alignment horizontal="justify" vertical="top" wrapText="1"/>
    </xf>
    <xf numFmtId="165" fontId="10" fillId="0" borderId="11" xfId="0" applyNumberFormat="1" applyFont="1" applyFill="1" applyBorder="1" applyAlignment="1">
      <alignment horizontal="justify" vertical="top" wrapText="1"/>
    </xf>
    <xf numFmtId="165" fontId="10" fillId="0" borderId="11" xfId="0" applyNumberFormat="1" applyFont="1" applyFill="1" applyBorder="1" applyAlignment="1">
      <alignment horizontal="center" vertical="top" wrapText="1"/>
    </xf>
    <xf numFmtId="0" fontId="28" fillId="0" borderId="11" xfId="0" applyFont="1" applyFill="1" applyBorder="1" applyAlignment="1">
      <alignment horizontal="center" vertical="top" wrapText="1"/>
    </xf>
    <xf numFmtId="0" fontId="28" fillId="0" borderId="11" xfId="0" applyNumberFormat="1" applyFont="1" applyFill="1" applyBorder="1" applyAlignment="1">
      <alignment horizontal="justify" vertical="top" wrapText="1"/>
    </xf>
    <xf numFmtId="164" fontId="28" fillId="0" borderId="11" xfId="0" applyNumberFormat="1" applyFont="1" applyFill="1" applyBorder="1" applyAlignment="1">
      <alignment horizontal="center" vertical="top" wrapText="1"/>
    </xf>
    <xf numFmtId="0" fontId="29" fillId="0" borderId="11" xfId="0" applyNumberFormat="1" applyFont="1" applyFill="1" applyBorder="1" applyAlignment="1">
      <alignment horizontal="justify" vertical="top" wrapText="1"/>
    </xf>
    <xf numFmtId="0" fontId="28" fillId="0" borderId="10" xfId="0" applyFont="1" applyFill="1" applyBorder="1" applyAlignment="1">
      <alignment horizontal="center" vertical="top" wrapText="1"/>
    </xf>
    <xf numFmtId="0" fontId="28" fillId="0" borderId="10" xfId="0" applyFont="1" applyFill="1" applyBorder="1" applyAlignment="1">
      <alignment horizontal="justify" vertical="top" wrapText="1"/>
    </xf>
    <xf numFmtId="0" fontId="30" fillId="0" borderId="11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vertical="top"/>
    </xf>
    <xf numFmtId="164" fontId="25" fillId="0" borderId="10" xfId="0" applyNumberFormat="1" applyFont="1" applyFill="1" applyBorder="1" applyAlignment="1">
      <alignment horizontal="center" vertical="top" wrapText="1"/>
    </xf>
    <xf numFmtId="164" fontId="0" fillId="0" borderId="11" xfId="0" applyNumberFormat="1" applyFont="1" applyFill="1" applyBorder="1" applyAlignment="1">
      <alignment horizontal="center" vertical="top" wrapText="1"/>
    </xf>
    <xf numFmtId="165" fontId="10" fillId="0" borderId="0" xfId="0" applyNumberFormat="1" applyFont="1" applyFill="1" applyBorder="1" applyAlignment="1">
      <alignment horizontal="justify" vertical="top" wrapText="1"/>
    </xf>
    <xf numFmtId="0" fontId="29" fillId="0" borderId="11" xfId="0" applyFont="1" applyFill="1" applyBorder="1" applyAlignment="1">
      <alignment horizontal="center" vertical="top" wrapText="1"/>
    </xf>
    <xf numFmtId="164" fontId="29" fillId="0" borderId="11" xfId="0" applyNumberFormat="1" applyFont="1" applyFill="1" applyBorder="1" applyAlignment="1">
      <alignment horizontal="center" vertical="top" wrapText="1"/>
    </xf>
    <xf numFmtId="0" fontId="30" fillId="0" borderId="0" xfId="0" applyFont="1" applyFill="1" applyBorder="1" applyAlignment="1">
      <alignment horizontal="left" vertical="top" wrapText="1"/>
    </xf>
    <xf numFmtId="0" fontId="29" fillId="0" borderId="0" xfId="0" applyFont="1" applyFill="1" applyBorder="1" applyAlignment="1">
      <alignment horizontal="center" vertical="top" wrapText="1"/>
    </xf>
    <xf numFmtId="164" fontId="29" fillId="0" borderId="0" xfId="0" applyNumberFormat="1" applyFont="1" applyFill="1" applyBorder="1" applyAlignment="1">
      <alignment horizontal="center" vertical="top" wrapText="1"/>
    </xf>
    <xf numFmtId="49" fontId="15" fillId="0" borderId="11" xfId="0" applyNumberFormat="1" applyFont="1" applyFill="1" applyBorder="1" applyAlignment="1">
      <alignment horizontal="justify" vertical="top" wrapText="1"/>
    </xf>
    <xf numFmtId="49" fontId="15" fillId="0" borderId="20" xfId="0" applyNumberFormat="1" applyFont="1" applyFill="1" applyBorder="1" applyAlignment="1">
      <alignment horizontal="justify" vertical="top" wrapText="1"/>
    </xf>
    <xf numFmtId="0" fontId="29" fillId="0" borderId="11" xfId="0" applyFont="1" applyFill="1" applyBorder="1" applyAlignment="1">
      <alignment horizontal="justify" vertical="top" wrapText="1"/>
    </xf>
    <xf numFmtId="0" fontId="29" fillId="0" borderId="13" xfId="0" applyFont="1" applyFill="1" applyBorder="1" applyAlignment="1">
      <alignment horizontal="justify" vertical="top" wrapText="1"/>
    </xf>
    <xf numFmtId="0" fontId="28" fillId="0" borderId="13" xfId="0" applyFont="1" applyFill="1" applyBorder="1" applyAlignment="1">
      <alignment horizontal="justify" vertical="top" wrapText="1"/>
    </xf>
    <xf numFmtId="0" fontId="29" fillId="0" borderId="10" xfId="0" applyFont="1" applyFill="1" applyBorder="1" applyAlignment="1">
      <alignment horizontal="justify" vertical="top" wrapText="1"/>
    </xf>
    <xf numFmtId="164" fontId="25" fillId="0" borderId="11" xfId="0" applyNumberFormat="1" applyFont="1" applyFill="1" applyBorder="1" applyAlignment="1">
      <alignment horizontal="center" vertical="top" wrapText="1"/>
    </xf>
    <xf numFmtId="0" fontId="29" fillId="0" borderId="10" xfId="0" applyFont="1" applyFill="1" applyBorder="1" applyAlignment="1">
      <alignment horizontal="center" vertical="top" wrapText="1"/>
    </xf>
    <xf numFmtId="0" fontId="29" fillId="0" borderId="14" xfId="0" applyFont="1" applyFill="1" applyBorder="1" applyAlignment="1">
      <alignment horizontal="justify" vertical="top" wrapText="1"/>
    </xf>
    <xf numFmtId="0" fontId="29" fillId="0" borderId="14" xfId="0" applyFont="1" applyFill="1" applyBorder="1" applyAlignment="1">
      <alignment horizontal="center" vertical="top" wrapText="1"/>
    </xf>
    <xf numFmtId="0" fontId="29" fillId="0" borderId="13" xfId="0" applyFont="1" applyFill="1" applyBorder="1" applyAlignment="1">
      <alignment horizontal="center" vertical="top" wrapText="1"/>
    </xf>
    <xf numFmtId="0" fontId="29" fillId="0" borderId="21" xfId="0" applyFont="1" applyFill="1" applyBorder="1" applyAlignment="1">
      <alignment horizontal="justify" vertical="top" wrapText="1"/>
    </xf>
    <xf numFmtId="0" fontId="29" fillId="0" borderId="21" xfId="0" applyFont="1" applyFill="1" applyBorder="1" applyAlignment="1">
      <alignment horizontal="center" vertical="top" wrapText="1"/>
    </xf>
    <xf numFmtId="0" fontId="29" fillId="0" borderId="19" xfId="0" applyFont="1" applyFill="1" applyBorder="1" applyAlignment="1">
      <alignment horizontal="justify" vertical="top" wrapText="1"/>
    </xf>
    <xf numFmtId="0" fontId="29" fillId="0" borderId="19" xfId="0" applyFont="1" applyFill="1" applyBorder="1" applyAlignment="1">
      <alignment horizontal="center" vertical="top" wrapText="1"/>
    </xf>
    <xf numFmtId="164" fontId="28" fillId="0" borderId="18" xfId="0" applyNumberFormat="1" applyFont="1" applyFill="1" applyBorder="1" applyAlignment="1">
      <alignment horizontal="center" vertical="top" wrapText="1"/>
    </xf>
    <xf numFmtId="0" fontId="28" fillId="0" borderId="15" xfId="0" applyFont="1" applyFill="1" applyBorder="1" applyAlignment="1">
      <alignment horizontal="center" vertical="top" wrapText="1"/>
    </xf>
    <xf numFmtId="0" fontId="29" fillId="0" borderId="15" xfId="0" applyFont="1" applyFill="1" applyBorder="1" applyAlignment="1">
      <alignment horizontal="justify" vertical="top" wrapText="1"/>
    </xf>
    <xf numFmtId="0" fontId="29" fillId="0" borderId="15" xfId="0" applyFont="1" applyFill="1" applyBorder="1" applyAlignment="1">
      <alignment horizontal="center" vertical="top" wrapText="1"/>
    </xf>
    <xf numFmtId="0" fontId="24" fillId="0" borderId="11" xfId="0" applyNumberFormat="1" applyFont="1" applyFill="1" applyBorder="1" applyAlignment="1">
      <alignment horizontal="justify" vertical="top" wrapText="1"/>
    </xf>
    <xf numFmtId="165" fontId="24" fillId="0" borderId="11" xfId="0" applyNumberFormat="1" applyFont="1" applyFill="1" applyBorder="1" applyAlignment="1">
      <alignment horizontal="justify" vertical="top" wrapText="1"/>
    </xf>
    <xf numFmtId="165" fontId="24" fillId="0" borderId="11" xfId="0" applyNumberFormat="1" applyFont="1" applyFill="1" applyBorder="1" applyAlignment="1">
      <alignment horizontal="center" vertical="top" wrapText="1"/>
    </xf>
    <xf numFmtId="0" fontId="24" fillId="0" borderId="10" xfId="0" applyNumberFormat="1" applyFont="1" applyFill="1" applyBorder="1" applyAlignment="1">
      <alignment horizontal="justify" vertical="top" wrapText="1"/>
    </xf>
    <xf numFmtId="165" fontId="28" fillId="0" borderId="11" xfId="0" applyNumberFormat="1" applyFont="1" applyFill="1" applyBorder="1" applyAlignment="1">
      <alignment horizontal="center" vertical="top" wrapText="1"/>
    </xf>
    <xf numFmtId="49" fontId="28" fillId="0" borderId="11" xfId="0" applyNumberFormat="1" applyFont="1" applyBorder="1" applyAlignment="1">
      <alignment vertical="top" wrapText="1"/>
    </xf>
    <xf numFmtId="0" fontId="28" fillId="0" borderId="10" xfId="0" applyNumberFormat="1" applyFont="1" applyFill="1" applyBorder="1" applyAlignment="1">
      <alignment horizontal="left" vertical="top" wrapText="1"/>
    </xf>
    <xf numFmtId="167" fontId="25" fillId="0" borderId="0" xfId="0" applyNumberFormat="1" applyFont="1" applyFill="1" applyBorder="1" applyAlignment="1">
      <alignment horizontal="justify" vertical="top" wrapText="1"/>
    </xf>
    <xf numFmtId="0" fontId="10" fillId="0" borderId="10" xfId="0" applyNumberFormat="1" applyFont="1" applyFill="1" applyBorder="1" applyAlignment="1">
      <alignment horizontal="center" vertical="top" wrapText="1"/>
    </xf>
    <xf numFmtId="0" fontId="10" fillId="0" borderId="11" xfId="0" applyNumberFormat="1" applyFont="1" applyFill="1" applyBorder="1" applyAlignment="1">
      <alignment horizontal="center" vertical="top" wrapText="1"/>
    </xf>
    <xf numFmtId="0" fontId="10" fillId="0" borderId="16" xfId="0" applyNumberFormat="1" applyFont="1" applyFill="1" applyBorder="1" applyAlignment="1">
      <alignment horizontal="center" vertical="top" wrapText="1"/>
    </xf>
    <xf numFmtId="0" fontId="7" fillId="0" borderId="10" xfId="0" applyNumberFormat="1" applyFont="1" applyFill="1" applyBorder="1" applyAlignment="1">
      <alignment horizontal="justify" vertical="top" wrapText="1"/>
    </xf>
    <xf numFmtId="0" fontId="7" fillId="0" borderId="18" xfId="0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horizontal="center" vertical="top" wrapText="1"/>
    </xf>
    <xf numFmtId="164" fontId="7" fillId="0" borderId="16" xfId="0" applyNumberFormat="1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vertical="top"/>
    </xf>
    <xf numFmtId="164" fontId="6" fillId="0" borderId="11" xfId="0" applyNumberFormat="1" applyFont="1" applyFill="1" applyBorder="1" applyAlignment="1">
      <alignment horizontal="center" vertical="top"/>
    </xf>
    <xf numFmtId="164" fontId="6" fillId="0" borderId="12" xfId="0" applyNumberFormat="1" applyFont="1" applyFill="1" applyBorder="1" applyAlignment="1">
      <alignment horizontal="center" vertical="top"/>
    </xf>
    <xf numFmtId="164" fontId="10" fillId="0" borderId="16" xfId="0" applyNumberFormat="1" applyFont="1" applyFill="1" applyBorder="1" applyAlignment="1">
      <alignment horizontal="center" vertical="top"/>
    </xf>
    <xf numFmtId="164" fontId="10" fillId="0" borderId="11" xfId="0" applyNumberFormat="1" applyFont="1" applyFill="1" applyBorder="1" applyAlignment="1">
      <alignment horizontal="center" vertical="top"/>
    </xf>
    <xf numFmtId="164" fontId="10" fillId="0" borderId="12" xfId="0" applyNumberFormat="1" applyFont="1" applyFill="1" applyBorder="1" applyAlignment="1">
      <alignment horizontal="center" vertical="top"/>
    </xf>
    <xf numFmtId="0" fontId="0" fillId="0" borderId="12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vertical="top" wrapText="1"/>
    </xf>
    <xf numFmtId="0" fontId="16" fillId="0" borderId="13" xfId="0" applyFont="1" applyFill="1" applyBorder="1" applyAlignment="1">
      <alignment vertical="top" wrapText="1"/>
    </xf>
    <xf numFmtId="0" fontId="0" fillId="0" borderId="13" xfId="0" applyFill="1" applyBorder="1" applyAlignment="1">
      <alignment vertical="top" wrapText="1"/>
    </xf>
    <xf numFmtId="0" fontId="0" fillId="0" borderId="11" xfId="0" applyFill="1" applyBorder="1" applyAlignment="1">
      <alignment vertical="top"/>
    </xf>
    <xf numFmtId="0" fontId="16" fillId="0" borderId="0" xfId="0" applyFont="1" applyFill="1" applyAlignment="1">
      <alignment vertical="top"/>
    </xf>
    <xf numFmtId="0" fontId="0" fillId="0" borderId="13" xfId="0" applyFont="1" applyFill="1" applyBorder="1" applyAlignment="1">
      <alignment vertical="top"/>
    </xf>
    <xf numFmtId="0" fontId="0" fillId="0" borderId="13" xfId="0" applyFill="1" applyBorder="1" applyAlignment="1">
      <alignment vertical="top"/>
    </xf>
    <xf numFmtId="0" fontId="0" fillId="0" borderId="15" xfId="0" applyFill="1" applyBorder="1" applyAlignment="1">
      <alignment vertical="top"/>
    </xf>
    <xf numFmtId="0" fontId="11" fillId="0" borderId="0" xfId="0" applyFont="1" applyFill="1" applyAlignment="1">
      <alignment vertical="top"/>
    </xf>
    <xf numFmtId="0" fontId="29" fillId="0" borderId="0" xfId="0" applyNumberFormat="1" applyFont="1" applyFill="1" applyBorder="1" applyAlignment="1">
      <alignment horizontal="justify" vertical="top" wrapText="1"/>
    </xf>
    <xf numFmtId="165" fontId="10" fillId="0" borderId="24" xfId="0" applyNumberFormat="1" applyFont="1" applyFill="1" applyBorder="1" applyAlignment="1">
      <alignment horizontal="center" vertical="top" wrapText="1"/>
    </xf>
    <xf numFmtId="165" fontId="10" fillId="0" borderId="25" xfId="0" applyNumberFormat="1" applyFont="1" applyFill="1" applyBorder="1" applyAlignment="1">
      <alignment horizontal="center" vertical="top" wrapText="1"/>
    </xf>
    <xf numFmtId="49" fontId="10" fillId="0" borderId="10" xfId="0" applyNumberFormat="1" applyFont="1" applyFill="1" applyBorder="1" applyAlignment="1">
      <alignment horizontal="justify" vertical="top" wrapText="1"/>
    </xf>
    <xf numFmtId="165" fontId="10" fillId="0" borderId="26" xfId="0" applyNumberFormat="1" applyFont="1" applyFill="1" applyBorder="1" applyAlignment="1">
      <alignment horizontal="center" vertical="top" wrapText="1"/>
    </xf>
    <xf numFmtId="165" fontId="10" fillId="0" borderId="27" xfId="0" applyNumberFormat="1" applyFont="1" applyFill="1" applyBorder="1" applyAlignment="1">
      <alignment horizontal="center" vertical="top" wrapText="1"/>
    </xf>
    <xf numFmtId="165" fontId="10" fillId="0" borderId="0" xfId="0" applyNumberFormat="1" applyFont="1" applyFill="1" applyBorder="1" applyAlignment="1">
      <alignment horizontal="center" vertical="top" wrapText="1"/>
    </xf>
    <xf numFmtId="0" fontId="16" fillId="0" borderId="15" xfId="0" applyFont="1" applyFill="1" applyBorder="1" applyAlignment="1">
      <alignment horizontal="left" vertical="top" wrapText="1"/>
    </xf>
    <xf numFmtId="0" fontId="16" fillId="0" borderId="15" xfId="0" applyFont="1" applyFill="1" applyBorder="1" applyAlignment="1">
      <alignment horizontal="justify" vertical="top" wrapText="1"/>
    </xf>
    <xf numFmtId="0" fontId="16" fillId="0" borderId="15" xfId="0" applyFont="1" applyFill="1" applyBorder="1" applyAlignment="1">
      <alignment horizontal="center" vertical="top" wrapText="1"/>
    </xf>
    <xf numFmtId="0" fontId="0" fillId="0" borderId="15" xfId="0" applyFill="1" applyBorder="1" applyAlignment="1">
      <alignment horizontal="left" vertical="top" wrapText="1"/>
    </xf>
    <xf numFmtId="0" fontId="0" fillId="0" borderId="15" xfId="0" applyFill="1" applyBorder="1" applyAlignment="1">
      <alignment horizontal="justify" vertical="top" wrapText="1"/>
    </xf>
    <xf numFmtId="0" fontId="0" fillId="0" borderId="0" xfId="0" applyFill="1" applyAlignment="1">
      <alignment horizontal="justify" vertical="top" wrapText="1"/>
    </xf>
    <xf numFmtId="164" fontId="0" fillId="0" borderId="0" xfId="0" applyNumberFormat="1" applyFill="1" applyAlignment="1">
      <alignment horizontal="center" vertical="top" wrapText="1"/>
    </xf>
    <xf numFmtId="164" fontId="10" fillId="0" borderId="0" xfId="0" applyNumberFormat="1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49" fontId="10" fillId="0" borderId="18" xfId="0" applyNumberFormat="1" applyFont="1" applyFill="1" applyBorder="1" applyAlignment="1">
      <alignment vertical="top" wrapText="1"/>
    </xf>
    <xf numFmtId="49" fontId="0" fillId="0" borderId="12" xfId="0" applyNumberFormat="1" applyFont="1" applyFill="1" applyBorder="1" applyAlignment="1">
      <alignment vertical="top" wrapText="1"/>
    </xf>
    <xf numFmtId="49" fontId="0" fillId="0" borderId="10" xfId="0" applyNumberFormat="1" applyFont="1" applyFill="1" applyBorder="1" applyAlignment="1">
      <alignment vertical="top" wrapText="1"/>
    </xf>
    <xf numFmtId="0" fontId="10" fillId="0" borderId="12" xfId="0" applyNumberFormat="1" applyFont="1" applyFill="1" applyBorder="1" applyAlignment="1">
      <alignment horizontal="center" vertical="top" wrapText="1"/>
    </xf>
    <xf numFmtId="0" fontId="15" fillId="0" borderId="18" xfId="0" applyFont="1" applyFill="1" applyBorder="1" applyAlignment="1">
      <alignment horizontal="left" vertical="top" wrapText="1"/>
    </xf>
    <xf numFmtId="0" fontId="15" fillId="0" borderId="18" xfId="0" applyNumberFormat="1" applyFont="1" applyFill="1" applyBorder="1" applyAlignment="1">
      <alignment horizontal="justify" vertical="top" wrapText="1"/>
    </xf>
    <xf numFmtId="0" fontId="31" fillId="0" borderId="18" xfId="0" applyFont="1" applyFill="1" applyBorder="1" applyAlignment="1">
      <alignment horizontal="center" vertical="top" wrapText="1"/>
    </xf>
    <xf numFmtId="164" fontId="6" fillId="0" borderId="16" xfId="0" applyNumberFormat="1" applyFont="1" applyFill="1" applyBorder="1" applyAlignment="1">
      <alignment horizontal="center" vertical="top"/>
    </xf>
    <xf numFmtId="164" fontId="32" fillId="0" borderId="0" xfId="0" applyNumberFormat="1" applyFont="1" applyFill="1" applyBorder="1" applyAlignment="1">
      <alignment horizontal="justify" vertical="top" wrapText="1"/>
    </xf>
    <xf numFmtId="164" fontId="16" fillId="0" borderId="0" xfId="0" applyNumberFormat="1" applyFont="1" applyFill="1" applyAlignment="1">
      <alignment horizontal="right"/>
    </xf>
    <xf numFmtId="0" fontId="19" fillId="0" borderId="18" xfId="0" applyFont="1" applyFill="1" applyBorder="1" applyAlignment="1">
      <alignment/>
    </xf>
    <xf numFmtId="0" fontId="10" fillId="0" borderId="28" xfId="0" applyFont="1" applyFill="1" applyBorder="1" applyAlignment="1">
      <alignment horizontal="center" vertical="top" wrapText="1"/>
    </xf>
    <xf numFmtId="0" fontId="10" fillId="0" borderId="28" xfId="0" applyNumberFormat="1" applyFont="1" applyFill="1" applyBorder="1" applyAlignment="1">
      <alignment horizontal="justify" vertical="top" wrapText="1"/>
    </xf>
    <xf numFmtId="164" fontId="10" fillId="0" borderId="28" xfId="0" applyNumberFormat="1" applyFont="1" applyFill="1" applyBorder="1" applyAlignment="1">
      <alignment horizontal="center" vertical="top" wrapText="1"/>
    </xf>
    <xf numFmtId="0" fontId="10" fillId="0" borderId="29" xfId="0" applyFont="1" applyFill="1" applyBorder="1" applyAlignment="1">
      <alignment horizontal="center" vertical="top" wrapText="1"/>
    </xf>
    <xf numFmtId="0" fontId="10" fillId="0" borderId="29" xfId="0" applyNumberFormat="1" applyFont="1" applyFill="1" applyBorder="1" applyAlignment="1">
      <alignment horizontal="justify" vertical="top" wrapText="1"/>
    </xf>
    <xf numFmtId="164" fontId="10" fillId="0" borderId="29" xfId="0" applyNumberFormat="1" applyFont="1" applyFill="1" applyBorder="1" applyAlignment="1">
      <alignment horizontal="center" vertical="top" wrapText="1"/>
    </xf>
    <xf numFmtId="0" fontId="10" fillId="0" borderId="30" xfId="0" applyFont="1" applyFill="1" applyBorder="1" applyAlignment="1">
      <alignment horizontal="center" vertical="top" wrapText="1"/>
    </xf>
    <xf numFmtId="0" fontId="10" fillId="0" borderId="31" xfId="0" applyFont="1" applyFill="1" applyBorder="1" applyAlignment="1">
      <alignment horizontal="center" vertical="top" wrapText="1"/>
    </xf>
    <xf numFmtId="0" fontId="10" fillId="0" borderId="32" xfId="0" applyFont="1" applyFill="1" applyBorder="1" applyAlignment="1">
      <alignment horizontal="center" vertical="top" wrapText="1"/>
    </xf>
    <xf numFmtId="0" fontId="10" fillId="0" borderId="32" xfId="0" applyNumberFormat="1" applyFont="1" applyFill="1" applyBorder="1" applyAlignment="1">
      <alignment horizontal="justify" vertical="top" wrapText="1"/>
    </xf>
    <xf numFmtId="164" fontId="10" fillId="0" borderId="32" xfId="0" applyNumberFormat="1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 wrapText="1"/>
    </xf>
    <xf numFmtId="0" fontId="10" fillId="0" borderId="33" xfId="0" applyFont="1" applyFill="1" applyBorder="1" applyAlignment="1">
      <alignment horizontal="center" vertical="top" wrapText="1"/>
    </xf>
    <xf numFmtId="0" fontId="10" fillId="0" borderId="33" xfId="0" applyNumberFormat="1" applyFont="1" applyFill="1" applyBorder="1" applyAlignment="1">
      <alignment horizontal="justify" vertical="top" wrapText="1"/>
    </xf>
    <xf numFmtId="164" fontId="10" fillId="0" borderId="33" xfId="0" applyNumberFormat="1" applyFont="1" applyFill="1" applyBorder="1" applyAlignment="1">
      <alignment horizontal="center" vertical="top" wrapText="1"/>
    </xf>
    <xf numFmtId="0" fontId="10" fillId="0" borderId="34" xfId="0" applyFont="1" applyFill="1" applyBorder="1" applyAlignment="1">
      <alignment horizontal="center" vertical="top" wrapText="1"/>
    </xf>
    <xf numFmtId="0" fontId="10" fillId="0" borderId="35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 wrapText="1"/>
    </xf>
    <xf numFmtId="164" fontId="10" fillId="0" borderId="36" xfId="0" applyNumberFormat="1" applyFont="1" applyFill="1" applyBorder="1" applyAlignment="1">
      <alignment horizontal="center" vertical="top" wrapText="1"/>
    </xf>
    <xf numFmtId="0" fontId="10" fillId="0" borderId="37" xfId="0" applyFont="1" applyFill="1" applyBorder="1" applyAlignment="1">
      <alignment horizontal="center" vertical="top" wrapText="1"/>
    </xf>
    <xf numFmtId="3" fontId="10" fillId="0" borderId="28" xfId="0" applyNumberFormat="1" applyFont="1" applyFill="1" applyBorder="1" applyAlignment="1">
      <alignment horizontal="center" vertical="top" wrapText="1"/>
    </xf>
    <xf numFmtId="0" fontId="10" fillId="0" borderId="38" xfId="0" applyFont="1" applyFill="1" applyBorder="1" applyAlignment="1">
      <alignment horizontal="center" vertical="top" wrapText="1"/>
    </xf>
    <xf numFmtId="0" fontId="10" fillId="0" borderId="38" xfId="0" applyNumberFormat="1" applyFont="1" applyFill="1" applyBorder="1" applyAlignment="1">
      <alignment horizontal="justify" vertical="top" wrapText="1"/>
    </xf>
    <xf numFmtId="0" fontId="10" fillId="0" borderId="39" xfId="0" applyFont="1" applyFill="1" applyBorder="1" applyAlignment="1">
      <alignment horizontal="center" vertical="top" wrapText="1"/>
    </xf>
    <xf numFmtId="164" fontId="10" fillId="0" borderId="39" xfId="0" applyNumberFormat="1" applyFont="1" applyFill="1" applyBorder="1" applyAlignment="1">
      <alignment horizontal="center" vertical="top" wrapText="1"/>
    </xf>
    <xf numFmtId="0" fontId="10" fillId="0" borderId="35" xfId="0" applyFont="1" applyFill="1" applyBorder="1" applyAlignment="1">
      <alignment horizontal="center" vertical="top" wrapText="1"/>
    </xf>
    <xf numFmtId="0" fontId="29" fillId="0" borderId="38" xfId="0" applyNumberFormat="1" applyFont="1" applyFill="1" applyBorder="1" applyAlignment="1">
      <alignment horizontal="justify" vertical="top" wrapText="1"/>
    </xf>
    <xf numFmtId="0" fontId="29" fillId="0" borderId="38" xfId="0" applyFont="1" applyFill="1" applyBorder="1" applyAlignment="1">
      <alignment horizontal="center" vertical="top" wrapText="1"/>
    </xf>
    <xf numFmtId="164" fontId="28" fillId="0" borderId="38" xfId="0" applyNumberFormat="1" applyFont="1" applyFill="1" applyBorder="1" applyAlignment="1">
      <alignment horizontal="center" vertical="top" wrapText="1"/>
    </xf>
    <xf numFmtId="0" fontId="28" fillId="0" borderId="38" xfId="0" applyFont="1" applyFill="1" applyBorder="1" applyAlignment="1">
      <alignment horizontal="center" vertical="top" wrapText="1"/>
    </xf>
    <xf numFmtId="0" fontId="6" fillId="0" borderId="28" xfId="0" applyNumberFormat="1" applyFont="1" applyFill="1" applyBorder="1" applyAlignment="1">
      <alignment horizontal="justify" vertical="top" wrapText="1"/>
    </xf>
    <xf numFmtId="0" fontId="10" fillId="0" borderId="40" xfId="0" applyFont="1" applyFill="1" applyBorder="1" applyAlignment="1">
      <alignment horizontal="center" vertical="top" wrapText="1"/>
    </xf>
    <xf numFmtId="164" fontId="6" fillId="0" borderId="40" xfId="0" applyNumberFormat="1" applyFont="1" applyFill="1" applyBorder="1" applyAlignment="1">
      <alignment horizontal="center" vertical="top" wrapText="1"/>
    </xf>
    <xf numFmtId="0" fontId="19" fillId="0" borderId="40" xfId="0" applyFont="1" applyFill="1" applyBorder="1" applyAlignment="1">
      <alignment horizontal="center" vertical="top" wrapText="1"/>
    </xf>
    <xf numFmtId="0" fontId="29" fillId="0" borderId="0" xfId="0" applyFont="1" applyFill="1" applyBorder="1" applyAlignment="1">
      <alignment horizontal="center" vertical="top" wrapText="1"/>
    </xf>
    <xf numFmtId="0" fontId="10" fillId="0" borderId="41" xfId="0" applyNumberFormat="1" applyFont="1" applyFill="1" applyBorder="1" applyAlignment="1">
      <alignment horizontal="center" vertical="top" wrapText="1"/>
    </xf>
    <xf numFmtId="0" fontId="16" fillId="0" borderId="33" xfId="0" applyFont="1" applyFill="1" applyBorder="1" applyAlignment="1">
      <alignment vertical="top" wrapText="1"/>
    </xf>
    <xf numFmtId="0" fontId="16" fillId="0" borderId="28" xfId="0" applyFont="1" applyFill="1" applyBorder="1" applyAlignment="1">
      <alignment vertical="top" wrapText="1"/>
    </xf>
    <xf numFmtId="0" fontId="0" fillId="0" borderId="28" xfId="0" applyFill="1" applyBorder="1" applyAlignment="1">
      <alignment vertical="top"/>
    </xf>
    <xf numFmtId="0" fontId="10" fillId="0" borderId="31" xfId="0" applyFont="1" applyFill="1" applyBorder="1" applyAlignment="1">
      <alignment horizontal="left" vertical="top" wrapText="1"/>
    </xf>
    <xf numFmtId="0" fontId="10" fillId="0" borderId="32" xfId="0" applyFont="1" applyFill="1" applyBorder="1" applyAlignment="1">
      <alignment horizontal="justify" vertical="top" wrapText="1"/>
    </xf>
    <xf numFmtId="0" fontId="10" fillId="0" borderId="29" xfId="0" applyFont="1" applyFill="1" applyBorder="1" applyAlignment="1">
      <alignment horizontal="justify" vertical="top" wrapText="1"/>
    </xf>
    <xf numFmtId="0" fontId="10" fillId="0" borderId="34" xfId="0" applyFont="1" applyFill="1" applyBorder="1" applyAlignment="1">
      <alignment horizontal="left" vertical="top" wrapText="1"/>
    </xf>
    <xf numFmtId="0" fontId="10" fillId="0" borderId="28" xfId="0" applyFont="1" applyFill="1" applyBorder="1" applyAlignment="1">
      <alignment horizontal="justify" vertical="top" wrapText="1"/>
    </xf>
    <xf numFmtId="0" fontId="10" fillId="0" borderId="35" xfId="0" applyFont="1" applyFill="1" applyBorder="1" applyAlignment="1">
      <alignment horizontal="left" vertical="top" wrapText="1"/>
    </xf>
    <xf numFmtId="2" fontId="6" fillId="0" borderId="11" xfId="0" applyNumberFormat="1" applyFont="1" applyFill="1" applyBorder="1" applyAlignment="1">
      <alignment horizontal="center" vertical="top" wrapText="1"/>
    </xf>
    <xf numFmtId="0" fontId="10" fillId="0" borderId="42" xfId="0" applyFont="1" applyFill="1" applyBorder="1" applyAlignment="1">
      <alignment horizontal="center" vertical="top" wrapText="1"/>
    </xf>
    <xf numFmtId="0" fontId="10" fillId="0" borderId="42" xfId="0" applyNumberFormat="1" applyFont="1" applyFill="1" applyBorder="1" applyAlignment="1">
      <alignment horizontal="justify" vertical="top" wrapText="1"/>
    </xf>
    <xf numFmtId="0" fontId="10" fillId="0" borderId="43" xfId="0" applyFont="1" applyFill="1" applyBorder="1" applyAlignment="1">
      <alignment horizontal="center" vertical="top" wrapText="1"/>
    </xf>
    <xf numFmtId="4" fontId="6" fillId="0" borderId="11" xfId="0" applyNumberFormat="1" applyFont="1" applyFill="1" applyBorder="1" applyAlignment="1">
      <alignment horizontal="center" vertical="center" wrapText="1"/>
    </xf>
    <xf numFmtId="4" fontId="6" fillId="0" borderId="23" xfId="0" applyNumberFormat="1" applyFont="1" applyFill="1" applyBorder="1" applyAlignment="1">
      <alignment horizontal="center" vertical="center" wrapText="1"/>
    </xf>
    <xf numFmtId="0" fontId="6" fillId="0" borderId="20" xfId="0" applyNumberFormat="1" applyFont="1" applyFill="1" applyBorder="1" applyAlignment="1">
      <alignment horizontal="center" vertical="center" wrapText="1"/>
    </xf>
    <xf numFmtId="4" fontId="6" fillId="0" borderId="44" xfId="0" applyNumberFormat="1" applyFont="1" applyFill="1" applyBorder="1" applyAlignment="1">
      <alignment horizontal="center" vertical="center" wrapText="1"/>
    </xf>
    <xf numFmtId="2" fontId="6" fillId="0" borderId="45" xfId="0" applyNumberFormat="1" applyFont="1" applyFill="1" applyBorder="1" applyAlignment="1">
      <alignment horizontal="center" vertical="top" wrapText="1"/>
    </xf>
    <xf numFmtId="164" fontId="10" fillId="0" borderId="46" xfId="0" applyNumberFormat="1" applyFont="1" applyFill="1" applyBorder="1" applyAlignment="1">
      <alignment horizontal="center" vertical="top" wrapText="1"/>
    </xf>
    <xf numFmtId="0" fontId="10" fillId="0" borderId="47" xfId="0" applyFont="1" applyFill="1" applyBorder="1" applyAlignment="1">
      <alignment horizontal="center" vertical="top" wrapText="1"/>
    </xf>
    <xf numFmtId="0" fontId="10" fillId="0" borderId="48" xfId="0" applyFont="1" applyFill="1" applyBorder="1" applyAlignment="1">
      <alignment horizontal="center" vertical="top" wrapText="1"/>
    </xf>
    <xf numFmtId="164" fontId="10" fillId="0" borderId="40" xfId="0" applyNumberFormat="1" applyFont="1" applyFill="1" applyBorder="1" applyAlignment="1">
      <alignment horizontal="center" vertical="top" wrapText="1"/>
    </xf>
    <xf numFmtId="164" fontId="10" fillId="0" borderId="49" xfId="0" applyNumberFormat="1" applyFont="1" applyFill="1" applyBorder="1" applyAlignment="1">
      <alignment horizontal="center" vertical="top" wrapText="1"/>
    </xf>
    <xf numFmtId="4" fontId="6" fillId="0" borderId="43" xfId="0" applyNumberFormat="1" applyFont="1" applyFill="1" applyBorder="1" applyAlignment="1">
      <alignment horizontal="center" vertical="center" wrapText="1"/>
    </xf>
    <xf numFmtId="0" fontId="10" fillId="0" borderId="43" xfId="0" applyFont="1" applyFill="1" applyBorder="1" applyAlignment="1">
      <alignment horizontal="center" vertical="top" wrapText="1"/>
    </xf>
    <xf numFmtId="0" fontId="10" fillId="0" borderId="50" xfId="0" applyFont="1" applyFill="1" applyBorder="1" applyAlignment="1">
      <alignment horizontal="center" vertical="top" wrapText="1"/>
    </xf>
    <xf numFmtId="0" fontId="15" fillId="0" borderId="43" xfId="0" applyFont="1" applyFill="1" applyBorder="1" applyAlignment="1">
      <alignment horizontal="center" vertical="top" wrapText="1"/>
    </xf>
    <xf numFmtId="0" fontId="10" fillId="0" borderId="41" xfId="0" applyFont="1" applyFill="1" applyBorder="1" applyAlignment="1">
      <alignment horizontal="center" vertical="top" wrapText="1"/>
    </xf>
    <xf numFmtId="0" fontId="10" fillId="0" borderId="45" xfId="0" applyFont="1" applyFill="1" applyBorder="1" applyAlignment="1">
      <alignment horizontal="center" vertical="top" wrapText="1"/>
    </xf>
    <xf numFmtId="0" fontId="11" fillId="0" borderId="50" xfId="0" applyFont="1" applyFill="1" applyBorder="1" applyAlignment="1">
      <alignment vertical="top" wrapText="1"/>
    </xf>
    <xf numFmtId="4" fontId="6" fillId="0" borderId="42" xfId="0" applyNumberFormat="1" applyFont="1" applyFill="1" applyBorder="1" applyAlignment="1">
      <alignment horizontal="center" vertical="center" wrapText="1"/>
    </xf>
    <xf numFmtId="0" fontId="10" fillId="0" borderId="51" xfId="0" applyFont="1" applyFill="1" applyBorder="1" applyAlignment="1">
      <alignment horizontal="center" vertical="top" wrapText="1"/>
    </xf>
    <xf numFmtId="164" fontId="10" fillId="0" borderId="48" xfId="0" applyNumberFormat="1" applyFont="1" applyFill="1" applyBorder="1" applyAlignment="1">
      <alignment horizontal="center" vertical="top" wrapText="1"/>
    </xf>
    <xf numFmtId="164" fontId="10" fillId="0" borderId="51" xfId="0" applyNumberFormat="1" applyFont="1" applyFill="1" applyBorder="1" applyAlignment="1">
      <alignment horizontal="center" vertical="top" wrapText="1"/>
    </xf>
    <xf numFmtId="164" fontId="10" fillId="0" borderId="52" xfId="0" applyNumberFormat="1" applyFont="1" applyFill="1" applyBorder="1" applyAlignment="1">
      <alignment horizontal="center" vertical="top" wrapText="1"/>
    </xf>
    <xf numFmtId="164" fontId="10" fillId="0" borderId="45" xfId="0" applyNumberFormat="1" applyFont="1" applyFill="1" applyBorder="1" applyAlignment="1">
      <alignment horizontal="center" vertical="top" wrapText="1"/>
    </xf>
    <xf numFmtId="164" fontId="10" fillId="0" borderId="41" xfId="0" applyNumberFormat="1" applyFont="1" applyFill="1" applyBorder="1" applyAlignment="1">
      <alignment horizontal="center" vertical="top" wrapText="1"/>
    </xf>
    <xf numFmtId="164" fontId="6" fillId="0" borderId="41" xfId="0" applyNumberFormat="1" applyFont="1" applyFill="1" applyBorder="1" applyAlignment="1">
      <alignment horizontal="center" vertical="top" wrapText="1"/>
    </xf>
    <xf numFmtId="164" fontId="6" fillId="0" borderId="45" xfId="0" applyNumberFormat="1" applyFont="1" applyFill="1" applyBorder="1" applyAlignment="1">
      <alignment horizontal="center" vertical="top" wrapText="1"/>
    </xf>
    <xf numFmtId="0" fontId="15" fillId="0" borderId="11" xfId="0" applyFont="1" applyFill="1" applyBorder="1" applyAlignment="1">
      <alignment horizontal="center" vertical="top" wrapText="1"/>
    </xf>
    <xf numFmtId="4" fontId="6" fillId="0" borderId="45" xfId="0" applyNumberFormat="1" applyFont="1" applyFill="1" applyBorder="1" applyAlignment="1">
      <alignment horizontal="center" vertical="center" wrapText="1"/>
    </xf>
    <xf numFmtId="0" fontId="10" fillId="0" borderId="42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 wrapText="1"/>
    </xf>
    <xf numFmtId="0" fontId="29" fillId="0" borderId="42" xfId="0" applyFont="1" applyFill="1" applyBorder="1" applyAlignment="1">
      <alignment horizontal="center" vertical="top" wrapText="1"/>
    </xf>
    <xf numFmtId="0" fontId="10" fillId="0" borderId="42" xfId="0" applyNumberFormat="1" applyFont="1" applyFill="1" applyBorder="1" applyAlignment="1">
      <alignment horizontal="center" vertical="top" wrapText="1"/>
    </xf>
    <xf numFmtId="0" fontId="10" fillId="0" borderId="31" xfId="0" applyNumberFormat="1" applyFont="1" applyFill="1" applyBorder="1" applyAlignment="1">
      <alignment horizontal="center" vertical="top" wrapText="1"/>
    </xf>
    <xf numFmtId="0" fontId="11" fillId="0" borderId="31" xfId="0" applyFont="1" applyFill="1" applyBorder="1" applyAlignment="1">
      <alignment vertical="top" wrapText="1"/>
    </xf>
    <xf numFmtId="164" fontId="6" fillId="0" borderId="44" xfId="0" applyNumberFormat="1" applyFont="1" applyFill="1" applyBorder="1" applyAlignment="1">
      <alignment horizontal="center" vertical="center" wrapText="1"/>
    </xf>
    <xf numFmtId="164" fontId="10" fillId="0" borderId="53" xfId="0" applyNumberFormat="1" applyFont="1" applyFill="1" applyBorder="1" applyAlignment="1">
      <alignment horizontal="center" vertical="top" wrapText="1"/>
    </xf>
    <xf numFmtId="164" fontId="10" fillId="0" borderId="54" xfId="0" applyNumberFormat="1" applyFont="1" applyFill="1" applyBorder="1" applyAlignment="1">
      <alignment horizontal="center" vertical="top" wrapText="1"/>
    </xf>
    <xf numFmtId="164" fontId="10" fillId="0" borderId="55" xfId="0" applyNumberFormat="1" applyFont="1" applyFill="1" applyBorder="1" applyAlignment="1">
      <alignment horizontal="center" vertical="top" wrapText="1"/>
    </xf>
    <xf numFmtId="164" fontId="10" fillId="0" borderId="56" xfId="0" applyNumberFormat="1" applyFont="1" applyFill="1" applyBorder="1" applyAlignment="1">
      <alignment horizontal="center" vertical="top" wrapText="1"/>
    </xf>
    <xf numFmtId="164" fontId="10" fillId="0" borderId="44" xfId="0" applyNumberFormat="1" applyFont="1" applyFill="1" applyBorder="1" applyAlignment="1">
      <alignment horizontal="center" vertical="top" wrapText="1"/>
    </xf>
    <xf numFmtId="164" fontId="10" fillId="0" borderId="57" xfId="0" applyNumberFormat="1" applyFont="1" applyFill="1" applyBorder="1" applyAlignment="1">
      <alignment horizontal="center" vertical="top" wrapText="1"/>
    </xf>
    <xf numFmtId="164" fontId="6" fillId="0" borderId="57" xfId="0" applyNumberFormat="1" applyFont="1" applyFill="1" applyBorder="1" applyAlignment="1">
      <alignment horizontal="center" vertical="top" wrapText="1"/>
    </xf>
    <xf numFmtId="164" fontId="6" fillId="0" borderId="44" xfId="0" applyNumberFormat="1" applyFont="1" applyFill="1" applyBorder="1" applyAlignment="1">
      <alignment horizontal="center" vertical="top" wrapText="1"/>
    </xf>
    <xf numFmtId="164" fontId="16" fillId="0" borderId="54" xfId="0" applyNumberFormat="1" applyFont="1" applyFill="1" applyBorder="1" applyAlignment="1">
      <alignment vertical="top" wrapText="1"/>
    </xf>
    <xf numFmtId="0" fontId="0" fillId="0" borderId="54" xfId="0" applyFill="1" applyBorder="1" applyAlignment="1">
      <alignment vertical="top" wrapText="1"/>
    </xf>
    <xf numFmtId="0" fontId="25" fillId="0" borderId="11" xfId="0" applyFont="1" applyFill="1" applyBorder="1" applyAlignment="1">
      <alignment horizontal="center" vertical="top" wrapText="1"/>
    </xf>
    <xf numFmtId="0" fontId="15" fillId="0" borderId="42" xfId="0" applyFont="1" applyFill="1" applyBorder="1" applyAlignment="1">
      <alignment horizontal="center" vertical="top" wrapText="1"/>
    </xf>
    <xf numFmtId="0" fontId="15" fillId="0" borderId="35" xfId="0" applyFont="1" applyFill="1" applyBorder="1" applyAlignment="1">
      <alignment horizontal="center" vertical="top" wrapText="1"/>
    </xf>
    <xf numFmtId="164" fontId="10" fillId="0" borderId="38" xfId="0" applyNumberFormat="1" applyFont="1" applyFill="1" applyBorder="1" applyAlignment="1">
      <alignment horizontal="center" vertical="top" wrapText="1"/>
    </xf>
    <xf numFmtId="0" fontId="10" fillId="0" borderId="58" xfId="0" applyFont="1" applyFill="1" applyBorder="1" applyAlignment="1">
      <alignment horizontal="center" vertical="top" wrapText="1"/>
    </xf>
    <xf numFmtId="0" fontId="6" fillId="0" borderId="33" xfId="0" applyNumberFormat="1" applyFont="1" applyFill="1" applyBorder="1" applyAlignment="1">
      <alignment horizontal="justify" vertical="top" wrapText="1"/>
    </xf>
    <xf numFmtId="0" fontId="16" fillId="0" borderId="29" xfId="0" applyFont="1" applyFill="1" applyBorder="1" applyAlignment="1">
      <alignment vertical="top"/>
    </xf>
    <xf numFmtId="0" fontId="16" fillId="0" borderId="29" xfId="0" applyNumberFormat="1" applyFont="1" applyFill="1" applyBorder="1" applyAlignment="1">
      <alignment horizontal="justify" vertical="top" wrapText="1"/>
    </xf>
    <xf numFmtId="0" fontId="16" fillId="0" borderId="37" xfId="0" applyFont="1" applyFill="1" applyBorder="1" applyAlignment="1">
      <alignment vertical="top"/>
    </xf>
    <xf numFmtId="164" fontId="16" fillId="0" borderId="37" xfId="0" applyNumberFormat="1" applyFont="1" applyFill="1" applyBorder="1" applyAlignment="1">
      <alignment vertical="top"/>
    </xf>
    <xf numFmtId="0" fontId="11" fillId="0" borderId="35" xfId="0" applyFont="1" applyFill="1" applyBorder="1" applyAlignment="1">
      <alignment horizontal="center" vertical="top" wrapText="1"/>
    </xf>
    <xf numFmtId="164" fontId="23" fillId="0" borderId="11" xfId="0" applyNumberFormat="1" applyFont="1" applyFill="1" applyBorder="1" applyAlignment="1">
      <alignment horizontal="center" vertical="top" wrapText="1"/>
    </xf>
    <xf numFmtId="49" fontId="15" fillId="0" borderId="31" xfId="0" applyNumberFormat="1" applyFont="1" applyFill="1" applyBorder="1" applyAlignment="1">
      <alignment horizontal="justify" vertical="top" wrapText="1"/>
    </xf>
    <xf numFmtId="0" fontId="10" fillId="0" borderId="0" xfId="0" applyFont="1" applyFill="1" applyBorder="1" applyAlignment="1">
      <alignment horizontal="justify" vertical="top" wrapText="1"/>
    </xf>
    <xf numFmtId="0" fontId="15" fillId="0" borderId="33" xfId="0" applyNumberFormat="1" applyFont="1" applyFill="1" applyBorder="1" applyAlignment="1">
      <alignment horizontal="justify" vertical="top" wrapText="1"/>
    </xf>
    <xf numFmtId="0" fontId="10" fillId="0" borderId="33" xfId="0" applyFont="1" applyFill="1" applyBorder="1" applyAlignment="1">
      <alignment horizontal="justify" vertical="top" wrapText="1"/>
    </xf>
    <xf numFmtId="49" fontId="10" fillId="0" borderId="31" xfId="0" applyNumberFormat="1" applyFont="1" applyFill="1" applyBorder="1" applyAlignment="1">
      <alignment horizontal="justify" vertical="top" wrapText="1"/>
    </xf>
    <xf numFmtId="0" fontId="10" fillId="0" borderId="38" xfId="0" applyFont="1" applyFill="1" applyBorder="1" applyAlignment="1">
      <alignment horizontal="justify" vertical="top" wrapText="1"/>
    </xf>
    <xf numFmtId="49" fontId="10" fillId="0" borderId="42" xfId="0" applyNumberFormat="1" applyFont="1" applyFill="1" applyBorder="1" applyAlignment="1">
      <alignment horizontal="justify" vertical="top" wrapText="1"/>
    </xf>
    <xf numFmtId="0" fontId="10" fillId="0" borderId="40" xfId="0" applyNumberFormat="1" applyFont="1" applyFill="1" applyBorder="1" applyAlignment="1">
      <alignment horizontal="justify" vertical="top" wrapText="1"/>
    </xf>
    <xf numFmtId="49" fontId="10" fillId="0" borderId="41" xfId="0" applyNumberFormat="1" applyFont="1" applyFill="1" applyBorder="1" applyAlignment="1">
      <alignment vertical="top" wrapText="1"/>
    </xf>
    <xf numFmtId="49" fontId="10" fillId="0" borderId="32" xfId="0" applyNumberFormat="1" applyFont="1" applyFill="1" applyBorder="1" applyAlignment="1">
      <alignment vertical="top" wrapText="1"/>
    </xf>
    <xf numFmtId="49" fontId="10" fillId="0" borderId="29" xfId="0" applyNumberFormat="1" applyFont="1" applyFill="1" applyBorder="1" applyAlignment="1">
      <alignment vertical="top" wrapText="1"/>
    </xf>
    <xf numFmtId="49" fontId="10" fillId="0" borderId="33" xfId="0" applyNumberFormat="1" applyFont="1" applyFill="1" applyBorder="1" applyAlignment="1">
      <alignment vertical="top" wrapText="1"/>
    </xf>
    <xf numFmtId="164" fontId="6" fillId="0" borderId="42" xfId="0" applyNumberFormat="1" applyFont="1" applyFill="1" applyBorder="1" applyAlignment="1">
      <alignment horizontal="center" vertical="center" wrapText="1"/>
    </xf>
    <xf numFmtId="0" fontId="10" fillId="0" borderId="48" xfId="0" applyFont="1" applyFill="1" applyBorder="1" applyAlignment="1">
      <alignment horizontal="justify" vertical="top" wrapText="1"/>
    </xf>
    <xf numFmtId="164" fontId="10" fillId="0" borderId="59" xfId="0" applyNumberFormat="1" applyFont="1" applyFill="1" applyBorder="1" applyAlignment="1">
      <alignment horizontal="center" vertical="top" wrapText="1"/>
    </xf>
    <xf numFmtId="164" fontId="10" fillId="0" borderId="60" xfId="0" applyNumberFormat="1" applyFont="1" applyFill="1" applyBorder="1" applyAlignment="1">
      <alignment horizontal="center" vertical="top" wrapText="1"/>
    </xf>
    <xf numFmtId="164" fontId="10" fillId="0" borderId="61" xfId="0" applyNumberFormat="1" applyFont="1" applyFill="1" applyBorder="1" applyAlignment="1">
      <alignment horizontal="center" vertical="top" wrapText="1"/>
    </xf>
    <xf numFmtId="164" fontId="28" fillId="0" borderId="45" xfId="0" applyNumberFormat="1" applyFont="1" applyFill="1" applyBorder="1" applyAlignment="1">
      <alignment horizontal="center" vertical="top" wrapText="1"/>
    </xf>
    <xf numFmtId="164" fontId="29" fillId="0" borderId="45" xfId="0" applyNumberFormat="1" applyFont="1" applyFill="1" applyBorder="1" applyAlignment="1">
      <alignment horizontal="center" vertical="top" wrapText="1"/>
    </xf>
    <xf numFmtId="0" fontId="0" fillId="0" borderId="48" xfId="0" applyFont="1" applyFill="1" applyBorder="1" applyAlignment="1">
      <alignment vertical="top" wrapText="1"/>
    </xf>
    <xf numFmtId="0" fontId="10" fillId="0" borderId="16" xfId="0" applyFont="1" applyFill="1" applyBorder="1" applyAlignment="1">
      <alignment vertical="top" wrapText="1"/>
    </xf>
    <xf numFmtId="0" fontId="6" fillId="0" borderId="16" xfId="0" applyFont="1" applyFill="1" applyBorder="1" applyAlignment="1">
      <alignment vertical="top" wrapText="1"/>
    </xf>
    <xf numFmtId="0" fontId="0" fillId="0" borderId="51" xfId="0" applyFont="1" applyFill="1" applyBorder="1" applyAlignment="1">
      <alignment vertical="top" wrapText="1"/>
    </xf>
    <xf numFmtId="49" fontId="10" fillId="0" borderId="35" xfId="0" applyNumberFormat="1" applyFont="1" applyFill="1" applyBorder="1" applyAlignment="1">
      <alignment horizontal="justify" vertical="top" wrapText="1"/>
    </xf>
    <xf numFmtId="49" fontId="10" fillId="0" borderId="34" xfId="0" applyNumberFormat="1" applyFont="1" applyFill="1" applyBorder="1" applyAlignment="1">
      <alignment horizontal="justify" vertical="top" wrapText="1"/>
    </xf>
    <xf numFmtId="49" fontId="10" fillId="0" borderId="35" xfId="0" applyNumberFormat="1" applyFont="1" applyFill="1" applyBorder="1" applyAlignment="1">
      <alignment horizontal="justify" vertical="top" wrapText="1"/>
    </xf>
    <xf numFmtId="0" fontId="10" fillId="0" borderId="42" xfId="0" applyFont="1" applyFill="1" applyBorder="1" applyAlignment="1">
      <alignment horizontal="justify" vertical="top" wrapText="1"/>
    </xf>
    <xf numFmtId="0" fontId="10" fillId="0" borderId="31" xfId="0" applyFont="1" applyFill="1" applyBorder="1" applyAlignment="1">
      <alignment horizontal="justify" vertical="top" wrapText="1"/>
    </xf>
    <xf numFmtId="0" fontId="10" fillId="0" borderId="28" xfId="0" applyNumberFormat="1" applyFont="1" applyFill="1" applyBorder="1" applyAlignment="1">
      <alignment horizontal="left" vertical="top" wrapText="1"/>
    </xf>
    <xf numFmtId="164" fontId="0" fillId="0" borderId="0" xfId="0" applyNumberFormat="1" applyAlignment="1">
      <alignment horizontal="center"/>
    </xf>
    <xf numFmtId="0" fontId="10" fillId="0" borderId="42" xfId="0" applyFont="1" applyFill="1" applyBorder="1" applyAlignment="1">
      <alignment horizontal="left" vertical="top" wrapText="1"/>
    </xf>
    <xf numFmtId="0" fontId="7" fillId="0" borderId="29" xfId="0" applyNumberFormat="1" applyFont="1" applyFill="1" applyBorder="1" applyAlignment="1">
      <alignment horizontal="justify" vertical="top" wrapText="1"/>
    </xf>
    <xf numFmtId="0" fontId="10" fillId="0" borderId="28" xfId="0" applyNumberFormat="1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 wrapText="1"/>
    </xf>
    <xf numFmtId="0" fontId="10" fillId="0" borderId="52" xfId="0" applyNumberFormat="1" applyFont="1" applyFill="1" applyBorder="1" applyAlignment="1">
      <alignment horizontal="center" vertical="top" wrapText="1"/>
    </xf>
    <xf numFmtId="0" fontId="10" fillId="0" borderId="28" xfId="0" applyFont="1" applyFill="1" applyBorder="1" applyAlignment="1">
      <alignment vertical="top"/>
    </xf>
    <xf numFmtId="164" fontId="6" fillId="0" borderId="28" xfId="0" applyNumberFormat="1" applyFont="1" applyFill="1" applyBorder="1" applyAlignment="1">
      <alignment horizontal="center" vertical="top" wrapText="1"/>
    </xf>
    <xf numFmtId="0" fontId="19" fillId="0" borderId="28" xfId="0" applyFont="1" applyFill="1" applyBorder="1" applyAlignment="1">
      <alignment horizontal="center" vertical="top" wrapText="1"/>
    </xf>
    <xf numFmtId="0" fontId="0" fillId="0" borderId="29" xfId="0" applyFill="1" applyBorder="1" applyAlignment="1">
      <alignment horizontal="justify" vertical="top" wrapText="1"/>
    </xf>
    <xf numFmtId="164" fontId="10" fillId="0" borderId="40" xfId="0" applyNumberFormat="1" applyFont="1" applyFill="1" applyBorder="1" applyAlignment="1">
      <alignment horizontal="center" vertical="top"/>
    </xf>
    <xf numFmtId="164" fontId="14" fillId="0" borderId="11" xfId="0" applyNumberFormat="1" applyFont="1" applyFill="1" applyBorder="1" applyAlignment="1">
      <alignment horizontal="center" vertical="top" wrapText="1"/>
    </xf>
    <xf numFmtId="164" fontId="11" fillId="0" borderId="0" xfId="0" applyNumberFormat="1" applyFont="1" applyAlignment="1">
      <alignment horizontal="center"/>
    </xf>
    <xf numFmtId="164" fontId="16" fillId="0" borderId="0" xfId="0" applyNumberFormat="1" applyFont="1" applyFill="1" applyBorder="1" applyAlignment="1">
      <alignment horizontal="center" vertical="top" wrapText="1"/>
    </xf>
    <xf numFmtId="0" fontId="10" fillId="0" borderId="40" xfId="0" applyFont="1" applyFill="1" applyBorder="1" applyAlignment="1">
      <alignment horizontal="left" vertical="top" wrapText="1"/>
    </xf>
    <xf numFmtId="0" fontId="10" fillId="0" borderId="40" xfId="0" applyFont="1" applyFill="1" applyBorder="1" applyAlignment="1">
      <alignment vertical="top"/>
    </xf>
    <xf numFmtId="0" fontId="6" fillId="0" borderId="12" xfId="0" applyNumberFormat="1" applyFont="1" applyFill="1" applyBorder="1" applyAlignment="1">
      <alignment horizontal="justify" vertical="top" wrapText="1"/>
    </xf>
    <xf numFmtId="0" fontId="10" fillId="0" borderId="12" xfId="0" applyFont="1" applyFill="1" applyBorder="1" applyAlignment="1">
      <alignment vertical="top"/>
    </xf>
    <xf numFmtId="164" fontId="14" fillId="0" borderId="0" xfId="0" applyNumberFormat="1" applyFont="1" applyFill="1" applyBorder="1" applyAlignment="1">
      <alignment horizontal="center" vertical="top" wrapText="1"/>
    </xf>
    <xf numFmtId="164" fontId="0" fillId="0" borderId="0" xfId="0" applyNumberFormat="1" applyFont="1" applyAlignment="1">
      <alignment horizontal="center"/>
    </xf>
    <xf numFmtId="0" fontId="10" fillId="0" borderId="37" xfId="0" applyFont="1" applyFill="1" applyBorder="1" applyAlignment="1">
      <alignment horizontal="justify" vertical="top" wrapText="1"/>
    </xf>
    <xf numFmtId="0" fontId="0" fillId="0" borderId="35" xfId="0" applyFill="1" applyBorder="1" applyAlignment="1">
      <alignment vertical="top" wrapText="1"/>
    </xf>
    <xf numFmtId="0" fontId="0" fillId="0" borderId="37" xfId="0" applyFill="1" applyBorder="1" applyAlignment="1">
      <alignment horizontal="center" vertical="top" wrapText="1"/>
    </xf>
    <xf numFmtId="0" fontId="0" fillId="0" borderId="29" xfId="0" applyFill="1" applyBorder="1" applyAlignment="1">
      <alignment horizontal="center" vertical="top" wrapText="1"/>
    </xf>
    <xf numFmtId="165" fontId="23" fillId="0" borderId="11" xfId="0" applyNumberFormat="1" applyFont="1" applyFill="1" applyBorder="1" applyAlignment="1">
      <alignment horizontal="center" vertical="top" wrapText="1"/>
    </xf>
    <xf numFmtId="0" fontId="0" fillId="0" borderId="37" xfId="0" applyFont="1" applyFill="1" applyBorder="1" applyAlignment="1">
      <alignment horizontal="justify"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5" xfId="0" applyFont="1" applyFill="1" applyBorder="1" applyAlignment="1">
      <alignment horizontal="justify" vertical="top" wrapText="1"/>
    </xf>
    <xf numFmtId="49" fontId="12" fillId="0" borderId="29" xfId="0" applyNumberFormat="1" applyFont="1" applyFill="1" applyBorder="1" applyAlignment="1">
      <alignment vertical="top" wrapText="1"/>
    </xf>
    <xf numFmtId="49" fontId="0" fillId="0" borderId="37" xfId="0" applyNumberFormat="1" applyFont="1" applyFill="1" applyBorder="1" applyAlignment="1">
      <alignment vertical="top" wrapText="1"/>
    </xf>
    <xf numFmtId="0" fontId="0" fillId="0" borderId="37" xfId="0" applyFont="1" applyFill="1" applyBorder="1" applyAlignment="1">
      <alignment vertical="top" wrapText="1"/>
    </xf>
    <xf numFmtId="0" fontId="0" fillId="0" borderId="59" xfId="0" applyFont="1" applyFill="1" applyBorder="1" applyAlignment="1">
      <alignment vertical="top" wrapText="1"/>
    </xf>
    <xf numFmtId="0" fontId="0" fillId="0" borderId="32" xfId="0" applyFill="1" applyBorder="1" applyAlignment="1">
      <alignment horizontal="justify" vertical="top" wrapText="1"/>
    </xf>
    <xf numFmtId="0" fontId="0" fillId="0" borderId="33" xfId="0" applyFill="1" applyBorder="1" applyAlignment="1">
      <alignment horizontal="justify" vertical="top" wrapText="1"/>
    </xf>
    <xf numFmtId="0" fontId="11" fillId="0" borderId="29" xfId="0" applyFont="1" applyFill="1" applyBorder="1" applyAlignment="1">
      <alignment horizontal="justify" vertical="top" wrapText="1"/>
    </xf>
    <xf numFmtId="0" fontId="11" fillId="0" borderId="29" xfId="0" applyFont="1" applyFill="1" applyBorder="1" applyAlignment="1">
      <alignment horizontal="center" vertical="top" wrapText="1"/>
    </xf>
    <xf numFmtId="0" fontId="10" fillId="0" borderId="42" xfId="0" applyFont="1" applyFill="1" applyBorder="1" applyAlignment="1">
      <alignment horizontal="left" vertical="top" wrapText="1"/>
    </xf>
    <xf numFmtId="0" fontId="0" fillId="0" borderId="11" xfId="0" applyFill="1" applyBorder="1" applyAlignment="1">
      <alignment horizontal="justify" vertical="top" wrapText="1"/>
    </xf>
    <xf numFmtId="0" fontId="30" fillId="0" borderId="38" xfId="0" applyFont="1" applyFill="1" applyBorder="1" applyAlignment="1">
      <alignment horizontal="justify" vertical="top" wrapText="1"/>
    </xf>
    <xf numFmtId="0" fontId="30" fillId="0" borderId="38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vertical="top" wrapText="1"/>
    </xf>
    <xf numFmtId="0" fontId="30" fillId="0" borderId="0" xfId="0" applyFont="1" applyFill="1" applyBorder="1" applyAlignment="1">
      <alignment horizontal="justify" vertical="top" wrapText="1"/>
    </xf>
    <xf numFmtId="0" fontId="30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19" fillId="0" borderId="0" xfId="0" applyFont="1" applyFill="1" applyBorder="1" applyAlignment="1">
      <alignment horizontal="left" vertical="top" wrapText="1"/>
    </xf>
    <xf numFmtId="0" fontId="19" fillId="0" borderId="0" xfId="0" applyNumberFormat="1" applyFont="1" applyFill="1" applyBorder="1" applyAlignment="1">
      <alignment horizontal="justify" vertical="top" wrapText="1"/>
    </xf>
    <xf numFmtId="0" fontId="19" fillId="0" borderId="0" xfId="0" applyFont="1" applyFill="1" applyBorder="1" applyAlignment="1">
      <alignment horizontal="center" vertical="top" wrapText="1"/>
    </xf>
    <xf numFmtId="0" fontId="10" fillId="0" borderId="35" xfId="0" applyFont="1" applyFill="1" applyBorder="1" applyAlignment="1">
      <alignment horizontal="justify" vertical="top" wrapText="1"/>
    </xf>
    <xf numFmtId="0" fontId="0" fillId="0" borderId="28" xfId="0" applyFill="1" applyBorder="1" applyAlignment="1">
      <alignment vertical="top" wrapText="1"/>
    </xf>
    <xf numFmtId="0" fontId="11" fillId="0" borderId="49" xfId="0" applyFont="1" applyBorder="1" applyAlignment="1">
      <alignment/>
    </xf>
    <xf numFmtId="0" fontId="26" fillId="0" borderId="21" xfId="0" applyFont="1" applyBorder="1" applyAlignment="1">
      <alignment horizontal="center" vertical="top" wrapText="1"/>
    </xf>
    <xf numFmtId="49" fontId="10" fillId="0" borderId="49" xfId="0" applyNumberFormat="1" applyFont="1" applyBorder="1" applyAlignment="1">
      <alignment vertical="top" wrapText="1"/>
    </xf>
    <xf numFmtId="0" fontId="0" fillId="0" borderId="49" xfId="0" applyBorder="1" applyAlignment="1">
      <alignment/>
    </xf>
    <xf numFmtId="0" fontId="10" fillId="0" borderId="62" xfId="0" applyFont="1" applyFill="1" applyBorder="1" applyAlignment="1">
      <alignment horizontal="center" vertical="top" wrapText="1"/>
    </xf>
    <xf numFmtId="0" fontId="10" fillId="0" borderId="0" xfId="0" applyFont="1" applyAlignment="1">
      <alignment horizontal="left" vertical="top" wrapText="1"/>
    </xf>
    <xf numFmtId="0" fontId="0" fillId="17" borderId="0" xfId="0" applyFont="1" applyFill="1" applyAlignment="1">
      <alignment vertical="top" wrapText="1"/>
    </xf>
    <xf numFmtId="0" fontId="7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164" fontId="7" fillId="0" borderId="11" xfId="0" applyNumberFormat="1" applyFont="1" applyFill="1" applyBorder="1" applyAlignment="1">
      <alignment vertical="top" wrapText="1"/>
    </xf>
    <xf numFmtId="0" fontId="17" fillId="0" borderId="11" xfId="0" applyFont="1" applyFill="1" applyBorder="1" applyAlignment="1">
      <alignment vertical="top" wrapText="1"/>
    </xf>
    <xf numFmtId="0" fontId="20" fillId="0" borderId="11" xfId="0" applyFont="1" applyFill="1" applyBorder="1" applyAlignment="1">
      <alignment vertical="top" wrapText="1"/>
    </xf>
    <xf numFmtId="0" fontId="25" fillId="0" borderId="16" xfId="0" applyFont="1" applyFill="1" applyBorder="1" applyAlignment="1">
      <alignment horizontal="center" vertical="top" wrapText="1"/>
    </xf>
    <xf numFmtId="0" fontId="10" fillId="0" borderId="63" xfId="0" applyFont="1" applyFill="1" applyBorder="1" applyAlignment="1">
      <alignment horizontal="justify" vertical="top" wrapText="1"/>
    </xf>
    <xf numFmtId="0" fontId="10" fillId="0" borderId="56" xfId="0" applyFont="1" applyFill="1" applyBorder="1" applyAlignment="1">
      <alignment horizontal="justify" vertical="top" wrapText="1"/>
    </xf>
    <xf numFmtId="165" fontId="6" fillId="0" borderId="11" xfId="0" applyNumberFormat="1" applyFont="1" applyFill="1" applyBorder="1" applyAlignment="1">
      <alignment horizontal="center" vertical="top" wrapText="1"/>
    </xf>
    <xf numFmtId="0" fontId="24" fillId="0" borderId="11" xfId="0" applyNumberFormat="1" applyFont="1" applyFill="1" applyBorder="1" applyAlignment="1">
      <alignment horizontal="left" vertical="top" wrapText="1"/>
    </xf>
    <xf numFmtId="14" fontId="0" fillId="0" borderId="0" xfId="0" applyNumberFormat="1" applyAlignment="1">
      <alignment wrapText="1"/>
    </xf>
    <xf numFmtId="164" fontId="19" fillId="0" borderId="44" xfId="0" applyNumberFormat="1" applyFont="1" applyFill="1" applyBorder="1" applyAlignment="1">
      <alignment horizontal="center" vertical="top" wrapText="1"/>
    </xf>
    <xf numFmtId="164" fontId="19" fillId="0" borderId="42" xfId="0" applyNumberFormat="1" applyFont="1" applyFill="1" applyBorder="1" applyAlignment="1">
      <alignment horizontal="center" vertical="top" wrapText="1"/>
    </xf>
    <xf numFmtId="164" fontId="52" fillId="0" borderId="18" xfId="0" applyNumberFormat="1" applyFont="1" applyFill="1" applyBorder="1" applyAlignment="1">
      <alignment horizontal="center" vertical="top" wrapText="1"/>
    </xf>
    <xf numFmtId="164" fontId="16" fillId="0" borderId="0" xfId="0" applyNumberFormat="1" applyFont="1" applyFill="1" applyAlignment="1">
      <alignment/>
    </xf>
    <xf numFmtId="164" fontId="19" fillId="0" borderId="18" xfId="0" applyNumberFormat="1" applyFont="1" applyFill="1" applyBorder="1" applyAlignment="1">
      <alignment horizontal="center" vertical="top" wrapText="1"/>
    </xf>
    <xf numFmtId="164" fontId="18" fillId="0" borderId="0" xfId="0" applyNumberFormat="1" applyFont="1" applyAlignment="1">
      <alignment horizontal="center"/>
    </xf>
    <xf numFmtId="164" fontId="19" fillId="0" borderId="0" xfId="0" applyNumberFormat="1" applyFont="1" applyFill="1" applyBorder="1" applyAlignment="1">
      <alignment horizontal="center" vertical="top" wrapText="1"/>
    </xf>
    <xf numFmtId="0" fontId="16" fillId="0" borderId="0" xfId="0" applyFont="1" applyAlignment="1">
      <alignment horizontal="center"/>
    </xf>
    <xf numFmtId="0" fontId="53" fillId="0" borderId="18" xfId="0" applyNumberFormat="1" applyFont="1" applyFill="1" applyBorder="1" applyAlignment="1">
      <alignment horizontal="center" vertical="top" wrapText="1"/>
    </xf>
    <xf numFmtId="165" fontId="16" fillId="0" borderId="0" xfId="0" applyNumberFormat="1" applyFont="1" applyAlignment="1">
      <alignment/>
    </xf>
    <xf numFmtId="0" fontId="6" fillId="0" borderId="39" xfId="0" applyFont="1" applyFill="1" applyBorder="1" applyAlignment="1">
      <alignment horizontal="center" vertical="top" wrapText="1"/>
    </xf>
    <xf numFmtId="0" fontId="10" fillId="0" borderId="38" xfId="0" applyFont="1" applyFill="1" applyBorder="1" applyAlignment="1">
      <alignment horizontal="center" vertical="top" wrapText="1"/>
    </xf>
    <xf numFmtId="0" fontId="10" fillId="0" borderId="33" xfId="0" applyFont="1" applyFill="1" applyBorder="1" applyAlignment="1">
      <alignment horizontal="center" vertical="top" wrapText="1"/>
    </xf>
    <xf numFmtId="0" fontId="10" fillId="0" borderId="22" xfId="0" applyFont="1" applyFill="1" applyBorder="1" applyAlignment="1">
      <alignment horizontal="center" vertical="top" wrapText="1"/>
    </xf>
    <xf numFmtId="0" fontId="10" fillId="0" borderId="17" xfId="0" applyFont="1" applyFill="1" applyBorder="1" applyAlignment="1">
      <alignment horizontal="center" vertical="top" wrapText="1"/>
    </xf>
    <xf numFmtId="0" fontId="10" fillId="0" borderId="23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top" wrapText="1"/>
    </xf>
    <xf numFmtId="0" fontId="6" fillId="0" borderId="64" xfId="0" applyFont="1" applyFill="1" applyBorder="1" applyAlignment="1">
      <alignment horizontal="center" vertical="top" wrapText="1"/>
    </xf>
    <xf numFmtId="0" fontId="10" fillId="0" borderId="49" xfId="0" applyNumberFormat="1" applyFont="1" applyFill="1" applyBorder="1" applyAlignment="1">
      <alignment horizontal="justify" vertical="top" wrapText="1"/>
    </xf>
    <xf numFmtId="0" fontId="10" fillId="0" borderId="56" xfId="0" applyNumberFormat="1" applyFont="1" applyFill="1" applyBorder="1" applyAlignment="1">
      <alignment horizontal="justify" vertical="top" wrapText="1"/>
    </xf>
    <xf numFmtId="0" fontId="10" fillId="0" borderId="63" xfId="0" applyFont="1" applyFill="1" applyBorder="1" applyAlignment="1">
      <alignment horizontal="center" vertical="top" wrapText="1"/>
    </xf>
    <xf numFmtId="0" fontId="10" fillId="0" borderId="49" xfId="0" applyFont="1" applyFill="1" applyBorder="1" applyAlignment="1">
      <alignment horizontal="center" vertical="top" wrapText="1"/>
    </xf>
    <xf numFmtId="0" fontId="10" fillId="0" borderId="56" xfId="0" applyFont="1" applyFill="1" applyBorder="1" applyAlignment="1">
      <alignment horizontal="center" vertical="top" wrapText="1"/>
    </xf>
    <xf numFmtId="164" fontId="10" fillId="0" borderId="63" xfId="0" applyNumberFormat="1" applyFont="1" applyFill="1" applyBorder="1" applyAlignment="1">
      <alignment horizontal="center" vertical="top" wrapText="1"/>
    </xf>
    <xf numFmtId="0" fontId="10" fillId="0" borderId="63" xfId="0" applyNumberFormat="1" applyFont="1" applyFill="1" applyBorder="1" applyAlignment="1">
      <alignment horizontal="justify" vertical="top" wrapText="1"/>
    </xf>
    <xf numFmtId="0" fontId="11" fillId="0" borderId="28" xfId="0" applyFont="1" applyFill="1" applyBorder="1" applyAlignment="1">
      <alignment horizontal="center" vertical="top" wrapText="1"/>
    </xf>
    <xf numFmtId="0" fontId="11" fillId="0" borderId="40" xfId="0" applyFont="1" applyFill="1" applyBorder="1" applyAlignment="1">
      <alignment horizontal="center" vertical="top" wrapText="1"/>
    </xf>
    <xf numFmtId="0" fontId="10" fillId="0" borderId="62" xfId="0" applyFont="1" applyFill="1" applyBorder="1" applyAlignment="1">
      <alignment horizontal="center" vertical="top" wrapText="1"/>
    </xf>
    <xf numFmtId="2" fontId="6" fillId="0" borderId="11" xfId="0" applyNumberFormat="1" applyFont="1" applyFill="1" applyBorder="1" applyAlignment="1">
      <alignment horizontal="center" vertical="center" wrapText="1"/>
    </xf>
    <xf numFmtId="0" fontId="10" fillId="0" borderId="46" xfId="0" applyFont="1" applyFill="1" applyBorder="1" applyAlignment="1">
      <alignment horizontal="center" vertical="top" wrapText="1"/>
    </xf>
    <xf numFmtId="0" fontId="0" fillId="0" borderId="35" xfId="0" applyFont="1" applyFill="1" applyBorder="1" applyAlignment="1">
      <alignment vertical="top"/>
    </xf>
    <xf numFmtId="49" fontId="10" fillId="0" borderId="38" xfId="0" applyNumberFormat="1" applyFont="1" applyFill="1" applyBorder="1" applyAlignment="1">
      <alignment horizontal="justify" vertical="top" wrapText="1"/>
    </xf>
    <xf numFmtId="49" fontId="10" fillId="0" borderId="0" xfId="0" applyNumberFormat="1" applyFont="1" applyFill="1" applyBorder="1" applyAlignment="1">
      <alignment horizontal="justify" vertical="top" wrapText="1"/>
    </xf>
    <xf numFmtId="49" fontId="15" fillId="0" borderId="0" xfId="0" applyNumberFormat="1" applyFont="1" applyFill="1" applyBorder="1" applyAlignment="1">
      <alignment horizontal="justify" vertical="top" wrapText="1"/>
    </xf>
    <xf numFmtId="0" fontId="6" fillId="0" borderId="65" xfId="0" applyFont="1" applyFill="1" applyBorder="1" applyAlignment="1">
      <alignment horizontal="center" vertical="top" wrapText="1"/>
    </xf>
    <xf numFmtId="0" fontId="10" fillId="0" borderId="49" xfId="0" applyFont="1" applyFill="1" applyBorder="1" applyAlignment="1">
      <alignment horizontal="justify" vertical="top" wrapText="1"/>
    </xf>
    <xf numFmtId="0" fontId="10" fillId="0" borderId="49" xfId="0" applyFont="1" applyFill="1" applyBorder="1" applyAlignment="1">
      <alignment horizontal="center" vertical="top" wrapText="1"/>
    </xf>
    <xf numFmtId="49" fontId="10" fillId="0" borderId="47" xfId="0" applyNumberFormat="1" applyFont="1" applyFill="1" applyBorder="1" applyAlignment="1">
      <alignment horizontal="justify" vertical="top" wrapText="1"/>
    </xf>
    <xf numFmtId="0" fontId="15" fillId="0" borderId="28" xfId="0" applyNumberFormat="1" applyFont="1" applyFill="1" applyBorder="1" applyAlignment="1">
      <alignment horizontal="justify" vertical="top" wrapText="1"/>
    </xf>
    <xf numFmtId="49" fontId="15" fillId="0" borderId="35" xfId="0" applyNumberFormat="1" applyFont="1" applyFill="1" applyBorder="1" applyAlignment="1">
      <alignment horizontal="justify" vertical="top" wrapText="1"/>
    </xf>
    <xf numFmtId="0" fontId="10" fillId="0" borderId="58" xfId="0" applyFont="1" applyFill="1" applyBorder="1" applyAlignment="1">
      <alignment horizontal="justify" vertical="top" wrapText="1"/>
    </xf>
    <xf numFmtId="0" fontId="15" fillId="0" borderId="11" xfId="0" applyNumberFormat="1" applyFont="1" applyFill="1" applyBorder="1" applyAlignment="1">
      <alignment horizontal="justify" vertical="top" wrapText="1"/>
    </xf>
    <xf numFmtId="164" fontId="19" fillId="0" borderId="11" xfId="0" applyNumberFormat="1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justify" vertical="top" wrapText="1"/>
    </xf>
    <xf numFmtId="164" fontId="25" fillId="0" borderId="38" xfId="0" applyNumberFormat="1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justify" vertical="top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38" xfId="0" applyFont="1" applyFill="1" applyBorder="1" applyAlignment="1">
      <alignment vertical="top" wrapText="1"/>
    </xf>
    <xf numFmtId="0" fontId="10" fillId="0" borderId="63" xfId="0" applyFont="1" applyFill="1" applyBorder="1" applyAlignment="1">
      <alignment vertical="top" wrapText="1"/>
    </xf>
    <xf numFmtId="0" fontId="10" fillId="0" borderId="47" xfId="0" applyFont="1" applyFill="1" applyBorder="1" applyAlignment="1">
      <alignment horizontal="left" vertical="top" wrapText="1"/>
    </xf>
    <xf numFmtId="0" fontId="0" fillId="0" borderId="63" xfId="0" applyFont="1" applyFill="1" applyBorder="1" applyAlignment="1">
      <alignment horizontal="justify" vertical="top"/>
    </xf>
    <xf numFmtId="0" fontId="0" fillId="0" borderId="10" xfId="0" applyFont="1" applyFill="1" applyBorder="1" applyAlignment="1">
      <alignment horizontal="center" vertical="top" wrapText="1"/>
    </xf>
    <xf numFmtId="0" fontId="11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 horizontal="center" vertical="top" wrapText="1"/>
    </xf>
    <xf numFmtId="0" fontId="29" fillId="0" borderId="32" xfId="0" applyFont="1" applyFill="1" applyBorder="1" applyAlignment="1">
      <alignment horizontal="justify" vertical="top" wrapText="1"/>
    </xf>
    <xf numFmtId="0" fontId="19" fillId="0" borderId="11" xfId="0" applyFont="1" applyFill="1" applyBorder="1" applyAlignment="1">
      <alignment horizontal="center" vertical="top" wrapText="1"/>
    </xf>
    <xf numFmtId="0" fontId="19" fillId="0" borderId="11" xfId="0" applyFont="1" applyFill="1" applyBorder="1" applyAlignment="1">
      <alignment horizontal="left" vertical="top" wrapText="1"/>
    </xf>
    <xf numFmtId="0" fontId="19" fillId="0" borderId="11" xfId="0" applyNumberFormat="1" applyFont="1" applyFill="1" applyBorder="1" applyAlignment="1">
      <alignment horizontal="justify" vertical="top" wrapText="1"/>
    </xf>
    <xf numFmtId="164" fontId="19" fillId="0" borderId="11" xfId="0" applyNumberFormat="1" applyFont="1" applyFill="1" applyBorder="1" applyAlignment="1">
      <alignment horizontal="center" vertical="top" wrapText="1"/>
    </xf>
    <xf numFmtId="0" fontId="10" fillId="0" borderId="20" xfId="0" applyFont="1" applyFill="1" applyBorder="1" applyAlignment="1">
      <alignment horizontal="center" vertical="top" wrapText="1"/>
    </xf>
    <xf numFmtId="0" fontId="10" fillId="0" borderId="19" xfId="0" applyFont="1" applyFill="1" applyBorder="1" applyAlignment="1">
      <alignment horizontal="center" vertical="top" wrapText="1"/>
    </xf>
    <xf numFmtId="0" fontId="10" fillId="0" borderId="21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vertical="top" wrapText="1"/>
    </xf>
    <xf numFmtId="0" fontId="19" fillId="0" borderId="21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16" fillId="0" borderId="29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10" fillId="0" borderId="65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vertical="top" wrapText="1"/>
    </xf>
    <xf numFmtId="0" fontId="0" fillId="0" borderId="63" xfId="0" applyFont="1" applyFill="1" applyBorder="1" applyAlignment="1">
      <alignment vertical="top" wrapText="1"/>
    </xf>
    <xf numFmtId="0" fontId="10" fillId="0" borderId="47" xfId="0" applyFont="1" applyFill="1" applyBorder="1" applyAlignment="1">
      <alignment horizontal="justify" vertical="top" wrapText="1"/>
    </xf>
    <xf numFmtId="0" fontId="10" fillId="0" borderId="66" xfId="0" applyFont="1" applyFill="1" applyBorder="1" applyAlignment="1">
      <alignment horizontal="center" vertical="top" wrapText="1"/>
    </xf>
    <xf numFmtId="0" fontId="10" fillId="0" borderId="64" xfId="0" applyFont="1" applyFill="1" applyBorder="1" applyAlignment="1">
      <alignment horizontal="justify" vertical="top" wrapText="1"/>
    </xf>
    <xf numFmtId="0" fontId="10" fillId="0" borderId="64" xfId="0" applyFont="1" applyFill="1" applyBorder="1" applyAlignment="1">
      <alignment horizontal="center" vertical="top" wrapText="1"/>
    </xf>
    <xf numFmtId="164" fontId="10" fillId="0" borderId="64" xfId="0" applyNumberFormat="1" applyFont="1" applyFill="1" applyBorder="1" applyAlignment="1">
      <alignment horizontal="center" vertical="top" wrapText="1"/>
    </xf>
    <xf numFmtId="0" fontId="19" fillId="0" borderId="11" xfId="0" applyFont="1" applyFill="1" applyBorder="1" applyAlignment="1">
      <alignment horizontal="justify" vertical="top" wrapText="1"/>
    </xf>
    <xf numFmtId="0" fontId="19" fillId="0" borderId="11" xfId="0" applyFont="1" applyFill="1" applyBorder="1" applyAlignment="1">
      <alignment vertical="top"/>
    </xf>
    <xf numFmtId="164" fontId="53" fillId="0" borderId="11" xfId="0" applyNumberFormat="1" applyFont="1" applyFill="1" applyBorder="1" applyAlignment="1">
      <alignment vertical="top"/>
    </xf>
    <xf numFmtId="0" fontId="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8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2" fillId="0" borderId="0" xfId="0" applyFont="1" applyAlignment="1">
      <alignment horizontal="center" vertical="top" wrapText="1"/>
    </xf>
    <xf numFmtId="0" fontId="10" fillId="0" borderId="0" xfId="0" applyFont="1" applyAlignment="1">
      <alignment horizontal="left" vertical="top" wrapText="1"/>
    </xf>
    <xf numFmtId="0" fontId="0" fillId="0" borderId="0" xfId="0" applyAlignment="1">
      <alignment/>
    </xf>
    <xf numFmtId="0" fontId="6" fillId="0" borderId="67" xfId="0" applyFont="1" applyFill="1" applyBorder="1" applyAlignment="1">
      <alignment horizontal="center" vertical="top" wrapText="1"/>
    </xf>
    <xf numFmtId="0" fontId="6" fillId="0" borderId="34" xfId="0" applyFont="1" applyFill="1" applyBorder="1" applyAlignment="1">
      <alignment horizontal="center" vertical="top" wrapText="1"/>
    </xf>
    <xf numFmtId="0" fontId="10" fillId="0" borderId="34" xfId="0" applyFont="1" applyFill="1" applyBorder="1" applyAlignment="1">
      <alignment vertical="top" wrapText="1"/>
    </xf>
    <xf numFmtId="0" fontId="10" fillId="0" borderId="40" xfId="0" applyFont="1" applyFill="1" applyBorder="1" applyAlignment="1">
      <alignment vertical="top" wrapText="1"/>
    </xf>
    <xf numFmtId="0" fontId="6" fillId="0" borderId="44" xfId="0" applyFont="1" applyFill="1" applyBorder="1" applyAlignment="1">
      <alignment horizontal="center" vertical="top" wrapText="1"/>
    </xf>
    <xf numFmtId="0" fontId="6" fillId="0" borderId="42" xfId="0" applyFont="1" applyFill="1" applyBorder="1" applyAlignment="1">
      <alignment horizontal="center" vertical="top" wrapText="1"/>
    </xf>
    <xf numFmtId="0" fontId="6" fillId="0" borderId="45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top" wrapText="1"/>
    </xf>
    <xf numFmtId="0" fontId="6" fillId="0" borderId="23" xfId="0" applyFont="1" applyFill="1" applyBorder="1" applyAlignment="1">
      <alignment horizontal="center" vertical="top" wrapText="1"/>
    </xf>
    <xf numFmtId="0" fontId="10" fillId="0" borderId="23" xfId="0" applyFont="1" applyFill="1" applyBorder="1" applyAlignment="1">
      <alignment vertical="top" wrapText="1"/>
    </xf>
    <xf numFmtId="0" fontId="6" fillId="0" borderId="38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horizontal="center" vertical="top" wrapText="1"/>
    </xf>
    <xf numFmtId="0" fontId="49" fillId="14" borderId="0" xfId="0" applyFont="1" applyFill="1" applyBorder="1" applyAlignment="1">
      <alignment horizontal="center" vertical="center" wrapText="1"/>
    </xf>
    <xf numFmtId="0" fontId="50" fillId="14" borderId="0" xfId="0" applyFont="1" applyFill="1" applyAlignment="1">
      <alignment wrapText="1"/>
    </xf>
    <xf numFmtId="0" fontId="50" fillId="14" borderId="0" xfId="0" applyFont="1" applyFill="1" applyAlignment="1">
      <alignment/>
    </xf>
    <xf numFmtId="4" fontId="6" fillId="14" borderId="11" xfId="0" applyNumberFormat="1" applyFont="1" applyFill="1" applyBorder="1" applyAlignment="1">
      <alignment horizontal="center" vertical="center" wrapText="1"/>
    </xf>
    <xf numFmtId="0" fontId="6" fillId="14" borderId="11" xfId="0" applyNumberFormat="1" applyFont="1" applyFill="1" applyBorder="1" applyAlignment="1">
      <alignment horizontal="center" vertical="center" wrapText="1"/>
    </xf>
    <xf numFmtId="165" fontId="6" fillId="14" borderId="11" xfId="0" applyNumberFormat="1" applyFont="1" applyFill="1" applyBorder="1" applyAlignment="1">
      <alignment horizontal="center" vertical="center" wrapText="1"/>
    </xf>
    <xf numFmtId="2" fontId="6" fillId="14" borderId="11" xfId="0" applyNumberFormat="1" applyFont="1" applyFill="1" applyBorder="1" applyAlignment="1">
      <alignment horizontal="center" vertical="center" wrapText="1"/>
    </xf>
    <xf numFmtId="0" fontId="0" fillId="14" borderId="0" xfId="0" applyFont="1" applyFill="1" applyAlignment="1">
      <alignment/>
    </xf>
    <xf numFmtId="0" fontId="49" fillId="14" borderId="11" xfId="0" applyNumberFormat="1" applyFont="1" applyFill="1" applyBorder="1" applyAlignment="1">
      <alignment horizontal="center" vertical="top" wrapText="1"/>
    </xf>
    <xf numFmtId="0" fontId="0" fillId="14" borderId="0" xfId="0" applyFont="1" applyFill="1" applyAlignment="1">
      <alignment/>
    </xf>
    <xf numFmtId="0" fontId="10" fillId="14" borderId="56" xfId="0" applyFont="1" applyFill="1" applyBorder="1" applyAlignment="1">
      <alignment horizontal="center" vertical="top"/>
    </xf>
    <xf numFmtId="0" fontId="10" fillId="14" borderId="28" xfId="0" applyFont="1" applyFill="1" applyBorder="1" applyAlignment="1">
      <alignment horizontal="left" vertical="top" wrapText="1"/>
    </xf>
    <xf numFmtId="0" fontId="10" fillId="14" borderId="28" xfId="0" applyFont="1" applyFill="1" applyBorder="1" applyAlignment="1">
      <alignment horizontal="center" vertical="top" wrapText="1"/>
    </xf>
    <xf numFmtId="165" fontId="6" fillId="14" borderId="33" xfId="0" applyNumberFormat="1" applyFont="1" applyFill="1" applyBorder="1" applyAlignment="1">
      <alignment horizontal="center" vertical="top" wrapText="1"/>
    </xf>
    <xf numFmtId="2" fontId="10" fillId="14" borderId="28" xfId="0" applyNumberFormat="1" applyFont="1" applyFill="1" applyBorder="1" applyAlignment="1">
      <alignment horizontal="center" vertical="top" wrapText="1"/>
    </xf>
    <xf numFmtId="0" fontId="10" fillId="14" borderId="38" xfId="0" applyFont="1" applyFill="1" applyBorder="1" applyAlignment="1">
      <alignment horizontal="center" vertical="top"/>
    </xf>
    <xf numFmtId="0" fontId="10" fillId="14" borderId="38" xfId="0" applyFont="1" applyFill="1" applyBorder="1" applyAlignment="1">
      <alignment vertical="top" wrapText="1"/>
    </xf>
    <xf numFmtId="0" fontId="10" fillId="14" borderId="38" xfId="0" applyFont="1" applyFill="1" applyBorder="1" applyAlignment="1">
      <alignment horizontal="center" vertical="top" wrapText="1"/>
    </xf>
    <xf numFmtId="165" fontId="10" fillId="14" borderId="38" xfId="0" applyNumberFormat="1" applyFont="1" applyFill="1" applyBorder="1" applyAlignment="1">
      <alignment horizontal="center" vertical="top" wrapText="1"/>
    </xf>
    <xf numFmtId="2" fontId="10" fillId="14" borderId="38" xfId="0" applyNumberFormat="1" applyFont="1" applyFill="1" applyBorder="1" applyAlignment="1">
      <alignment horizontal="center" vertical="top" wrapText="1"/>
    </xf>
    <xf numFmtId="0" fontId="0" fillId="14" borderId="0" xfId="0" applyFont="1" applyFill="1" applyAlignment="1">
      <alignment/>
    </xf>
    <xf numFmtId="0" fontId="10" fillId="14" borderId="63" xfId="0" applyFont="1" applyFill="1" applyBorder="1" applyAlignment="1">
      <alignment horizontal="center" vertical="top"/>
    </xf>
    <xf numFmtId="0" fontId="10" fillId="14" borderId="38" xfId="0" applyFont="1" applyFill="1" applyBorder="1" applyAlignment="1">
      <alignment vertical="top"/>
    </xf>
    <xf numFmtId="165" fontId="10" fillId="14" borderId="68" xfId="0" applyNumberFormat="1" applyFont="1" applyFill="1" applyBorder="1" applyAlignment="1">
      <alignment horizontal="center" vertical="top" wrapText="1"/>
    </xf>
    <xf numFmtId="0" fontId="10" fillId="14" borderId="11" xfId="0" applyFont="1" applyFill="1" applyBorder="1" applyAlignment="1">
      <alignment horizontal="center" vertical="top"/>
    </xf>
    <xf numFmtId="0" fontId="10" fillId="14" borderId="11" xfId="0" applyFont="1" applyFill="1" applyBorder="1" applyAlignment="1">
      <alignment vertical="top"/>
    </xf>
    <xf numFmtId="0" fontId="10" fillId="14" borderId="11" xfId="0" applyFont="1" applyFill="1" applyBorder="1" applyAlignment="1">
      <alignment horizontal="center" vertical="top" wrapText="1"/>
    </xf>
    <xf numFmtId="165" fontId="10" fillId="14" borderId="11" xfId="0" applyNumberFormat="1" applyFont="1" applyFill="1" applyBorder="1" applyAlignment="1">
      <alignment horizontal="center" vertical="top" wrapText="1"/>
    </xf>
    <xf numFmtId="2" fontId="10" fillId="14" borderId="11" xfId="0" applyNumberFormat="1" applyFont="1" applyFill="1" applyBorder="1" applyAlignment="1">
      <alignment horizontal="center" vertical="top" wrapText="1"/>
    </xf>
    <xf numFmtId="0" fontId="10" fillId="14" borderId="33" xfId="0" applyFont="1" applyFill="1" applyBorder="1" applyAlignment="1">
      <alignment horizontal="center" vertical="top"/>
    </xf>
    <xf numFmtId="0" fontId="10" fillId="14" borderId="33" xfId="0" applyFont="1" applyFill="1" applyBorder="1" applyAlignment="1">
      <alignment vertical="top" wrapText="1"/>
    </xf>
    <xf numFmtId="0" fontId="10" fillId="14" borderId="33" xfId="0" applyFont="1" applyFill="1" applyBorder="1" applyAlignment="1">
      <alignment horizontal="center" vertical="top" wrapText="1"/>
    </xf>
    <xf numFmtId="165" fontId="10" fillId="14" borderId="33" xfId="0" applyNumberFormat="1" applyFont="1" applyFill="1" applyBorder="1" applyAlignment="1">
      <alignment horizontal="center" vertical="top" wrapText="1"/>
    </xf>
    <xf numFmtId="49" fontId="10" fillId="14" borderId="33" xfId="0" applyNumberFormat="1" applyFont="1" applyFill="1" applyBorder="1" applyAlignment="1">
      <alignment horizontal="center" vertical="top" wrapText="1"/>
    </xf>
    <xf numFmtId="0" fontId="10" fillId="14" borderId="28" xfId="0" applyFont="1" applyFill="1" applyBorder="1" applyAlignment="1">
      <alignment horizontal="center" vertical="top"/>
    </xf>
    <xf numFmtId="0" fontId="10" fillId="14" borderId="28" xfId="0" applyFont="1" applyFill="1" applyBorder="1" applyAlignment="1">
      <alignment vertical="top" wrapText="1"/>
    </xf>
    <xf numFmtId="165" fontId="10" fillId="14" borderId="28" xfId="0" applyNumberFormat="1" applyFont="1" applyFill="1" applyBorder="1" applyAlignment="1">
      <alignment horizontal="center" vertical="top" wrapText="1"/>
    </xf>
    <xf numFmtId="49" fontId="10" fillId="14" borderId="28" xfId="0" applyNumberFormat="1" applyFont="1" applyFill="1" applyBorder="1" applyAlignment="1">
      <alignment horizontal="center" vertical="top" wrapText="1"/>
    </xf>
    <xf numFmtId="0" fontId="10" fillId="14" borderId="38" xfId="0" applyFont="1" applyFill="1" applyBorder="1" applyAlignment="1">
      <alignment horizontal="left" vertical="top" wrapText="1"/>
    </xf>
    <xf numFmtId="0" fontId="10" fillId="14" borderId="33" xfId="0" applyFont="1" applyFill="1" applyBorder="1" applyAlignment="1">
      <alignment horizontal="left" vertical="top" wrapText="1"/>
    </xf>
    <xf numFmtId="0" fontId="10" fillId="14" borderId="28" xfId="0" applyFont="1" applyFill="1" applyBorder="1" applyAlignment="1">
      <alignment horizontal="left" vertical="top" wrapText="1"/>
    </xf>
    <xf numFmtId="0" fontId="10" fillId="14" borderId="11" xfId="0" applyFont="1" applyFill="1" applyBorder="1" applyAlignment="1">
      <alignment horizontal="left" vertical="top" wrapText="1"/>
    </xf>
    <xf numFmtId="170" fontId="10" fillId="14" borderId="11" xfId="0" applyNumberFormat="1" applyFont="1" applyFill="1" applyBorder="1" applyAlignment="1">
      <alignment horizontal="center" vertical="top" wrapText="1"/>
    </xf>
    <xf numFmtId="0" fontId="10" fillId="14" borderId="11" xfId="0" applyFont="1" applyFill="1" applyBorder="1" applyAlignment="1">
      <alignment vertical="top" wrapText="1"/>
    </xf>
    <xf numFmtId="0" fontId="10" fillId="14" borderId="11" xfId="0" applyNumberFormat="1" applyFont="1" applyFill="1" applyBorder="1" applyAlignment="1">
      <alignment horizontal="left" vertical="top" wrapText="1"/>
    </xf>
    <xf numFmtId="4" fontId="10" fillId="14" borderId="11" xfId="0" applyNumberFormat="1" applyFont="1" applyFill="1" applyBorder="1" applyAlignment="1">
      <alignment horizontal="center" vertical="top" wrapText="1"/>
    </xf>
    <xf numFmtId="0" fontId="10" fillId="14" borderId="44" xfId="0" applyFont="1" applyFill="1" applyBorder="1" applyAlignment="1">
      <alignment horizontal="center" vertical="top"/>
    </xf>
    <xf numFmtId="2" fontId="10" fillId="14" borderId="45" xfId="0" applyNumberFormat="1" applyFont="1" applyFill="1" applyBorder="1" applyAlignment="1">
      <alignment horizontal="center" vertical="top" wrapText="1"/>
    </xf>
    <xf numFmtId="165" fontId="10" fillId="14" borderId="11" xfId="0" applyNumberFormat="1" applyFont="1" applyFill="1" applyBorder="1" applyAlignment="1">
      <alignment horizontal="center" vertical="top"/>
    </xf>
    <xf numFmtId="0" fontId="10" fillId="14" borderId="45" xfId="0" applyFont="1" applyFill="1" applyBorder="1" applyAlignment="1">
      <alignment horizontal="center" vertical="top" wrapText="1"/>
    </xf>
    <xf numFmtId="0" fontId="7" fillId="14" borderId="11" xfId="0" applyFont="1" applyFill="1" applyBorder="1" applyAlignment="1">
      <alignment vertical="top"/>
    </xf>
    <xf numFmtId="0" fontId="10" fillId="14" borderId="69" xfId="0" applyFont="1" applyFill="1" applyBorder="1" applyAlignment="1">
      <alignment vertical="top" wrapText="1"/>
    </xf>
    <xf numFmtId="0" fontId="10" fillId="14" borderId="68" xfId="0" applyFont="1" applyFill="1" applyBorder="1" applyAlignment="1">
      <alignment horizontal="center" vertical="top" wrapText="1"/>
    </xf>
    <xf numFmtId="165" fontId="10" fillId="14" borderId="68" xfId="0" applyNumberFormat="1" applyFont="1" applyFill="1" applyBorder="1" applyAlignment="1">
      <alignment horizontal="center" vertical="top"/>
    </xf>
    <xf numFmtId="2" fontId="10" fillId="14" borderId="70" xfId="0" applyNumberFormat="1" applyFont="1" applyFill="1" applyBorder="1" applyAlignment="1">
      <alignment horizontal="center" vertical="top" wrapText="1"/>
    </xf>
    <xf numFmtId="0" fontId="10" fillId="14" borderId="71" xfId="0" applyFont="1" applyFill="1" applyBorder="1" applyAlignment="1">
      <alignment vertical="top" wrapText="1"/>
    </xf>
    <xf numFmtId="0" fontId="10" fillId="14" borderId="72" xfId="0" applyFont="1" applyFill="1" applyBorder="1" applyAlignment="1">
      <alignment vertical="top" wrapText="1"/>
    </xf>
    <xf numFmtId="165" fontId="10" fillId="14" borderId="72" xfId="0" applyNumberFormat="1" applyFont="1" applyFill="1" applyBorder="1" applyAlignment="1">
      <alignment horizontal="center" vertical="top"/>
    </xf>
    <xf numFmtId="2" fontId="10" fillId="14" borderId="73" xfId="0" applyNumberFormat="1" applyFont="1" applyFill="1" applyBorder="1" applyAlignment="1">
      <alignment horizontal="center" vertical="top" wrapText="1"/>
    </xf>
    <xf numFmtId="0" fontId="10" fillId="14" borderId="49" xfId="0" applyFont="1" applyFill="1" applyBorder="1" applyAlignment="1">
      <alignment horizontal="center" vertical="top"/>
    </xf>
    <xf numFmtId="0" fontId="0" fillId="14" borderId="74" xfId="0" applyFont="1" applyFill="1" applyBorder="1" applyAlignment="1">
      <alignment vertical="top"/>
    </xf>
    <xf numFmtId="0" fontId="10" fillId="14" borderId="75" xfId="0" applyFont="1" applyFill="1" applyBorder="1" applyAlignment="1">
      <alignment vertical="top" wrapText="1"/>
    </xf>
    <xf numFmtId="165" fontId="10" fillId="14" borderId="75" xfId="0" applyNumberFormat="1" applyFont="1" applyFill="1" applyBorder="1" applyAlignment="1">
      <alignment horizontal="center" vertical="top"/>
    </xf>
    <xf numFmtId="2" fontId="10" fillId="14" borderId="76" xfId="0" applyNumberFormat="1" applyFont="1" applyFill="1" applyBorder="1" applyAlignment="1">
      <alignment horizontal="center" vertical="top" wrapText="1"/>
    </xf>
    <xf numFmtId="0" fontId="0" fillId="14" borderId="71" xfId="0" applyFont="1" applyFill="1" applyBorder="1" applyAlignment="1">
      <alignment vertical="top"/>
    </xf>
    <xf numFmtId="0" fontId="10" fillId="14" borderId="72" xfId="0" applyFont="1" applyFill="1" applyBorder="1" applyAlignment="1">
      <alignment horizontal="center" vertical="top" wrapText="1"/>
    </xf>
    <xf numFmtId="0" fontId="10" fillId="14" borderId="38" xfId="0" applyFont="1" applyFill="1" applyBorder="1" applyAlignment="1">
      <alignment horizontal="center" vertical="top"/>
    </xf>
    <xf numFmtId="0" fontId="10" fillId="14" borderId="69" xfId="0" applyFont="1" applyFill="1" applyBorder="1" applyAlignment="1">
      <alignment horizontal="left" vertical="top" wrapText="1"/>
    </xf>
    <xf numFmtId="0" fontId="10" fillId="14" borderId="68" xfId="0" applyFont="1" applyFill="1" applyBorder="1" applyAlignment="1">
      <alignment horizontal="center" vertical="top" wrapText="1"/>
    </xf>
    <xf numFmtId="0" fontId="10" fillId="14" borderId="33" xfId="0" applyFont="1" applyFill="1" applyBorder="1" applyAlignment="1">
      <alignment horizontal="center" vertical="top"/>
    </xf>
    <xf numFmtId="0" fontId="10" fillId="14" borderId="74" xfId="0" applyFont="1" applyFill="1" applyBorder="1" applyAlignment="1">
      <alignment horizontal="left" vertical="top" wrapText="1"/>
    </xf>
    <xf numFmtId="0" fontId="10" fillId="14" borderId="75" xfId="0" applyFont="1" applyFill="1" applyBorder="1" applyAlignment="1">
      <alignment horizontal="center" vertical="top" wrapText="1"/>
    </xf>
    <xf numFmtId="165" fontId="10" fillId="14" borderId="77" xfId="0" applyNumberFormat="1" applyFont="1" applyFill="1" applyBorder="1" applyAlignment="1">
      <alignment horizontal="center" vertical="top"/>
    </xf>
    <xf numFmtId="2" fontId="10" fillId="14" borderId="78" xfId="0" applyNumberFormat="1" applyFont="1" applyFill="1" applyBorder="1" applyAlignment="1">
      <alignment horizontal="center" vertical="top" wrapText="1"/>
    </xf>
    <xf numFmtId="165" fontId="10" fillId="14" borderId="79" xfId="0" applyNumberFormat="1" applyFont="1" applyFill="1" applyBorder="1" applyAlignment="1">
      <alignment horizontal="center" vertical="top"/>
    </xf>
    <xf numFmtId="2" fontId="10" fillId="14" borderId="80" xfId="0" applyNumberFormat="1" applyFont="1" applyFill="1" applyBorder="1" applyAlignment="1">
      <alignment horizontal="center" vertical="top" wrapText="1"/>
    </xf>
    <xf numFmtId="0" fontId="10" fillId="14" borderId="28" xfId="0" applyFont="1" applyFill="1" applyBorder="1" applyAlignment="1">
      <alignment horizontal="center" vertical="top"/>
    </xf>
    <xf numFmtId="0" fontId="10" fillId="14" borderId="71" xfId="0" applyFont="1" applyFill="1" applyBorder="1" applyAlignment="1">
      <alignment horizontal="left" vertical="top" wrapText="1"/>
    </xf>
    <xf numFmtId="0" fontId="10" fillId="14" borderId="72" xfId="0" applyFont="1" applyFill="1" applyBorder="1" applyAlignment="1">
      <alignment horizontal="center" vertical="top" wrapText="1"/>
    </xf>
    <xf numFmtId="2" fontId="10" fillId="14" borderId="73" xfId="0" applyNumberFormat="1" applyFont="1" applyFill="1" applyBorder="1" applyAlignment="1">
      <alignment horizontal="center" vertical="top" wrapText="1"/>
    </xf>
    <xf numFmtId="0" fontId="10" fillId="14" borderId="81" xfId="0" applyFont="1" applyFill="1" applyBorder="1" applyAlignment="1">
      <alignment horizontal="left" vertical="top" wrapText="1"/>
    </xf>
    <xf numFmtId="0" fontId="10" fillId="14" borderId="24" xfId="0" applyFont="1" applyFill="1" applyBorder="1" applyAlignment="1">
      <alignment horizontal="center" vertical="top" wrapText="1"/>
    </xf>
    <xf numFmtId="165" fontId="10" fillId="14" borderId="24" xfId="0" applyNumberFormat="1" applyFont="1" applyFill="1" applyBorder="1" applyAlignment="1">
      <alignment horizontal="center" vertical="top"/>
    </xf>
    <xf numFmtId="2" fontId="10" fillId="14" borderId="82" xfId="0" applyNumberFormat="1" applyFont="1" applyFill="1" applyBorder="1" applyAlignment="1">
      <alignment horizontal="center" vertical="top" wrapText="1"/>
    </xf>
    <xf numFmtId="0" fontId="10" fillId="14" borderId="68" xfId="0" applyFont="1" applyFill="1" applyBorder="1" applyAlignment="1">
      <alignment vertical="top" wrapText="1"/>
    </xf>
    <xf numFmtId="2" fontId="10" fillId="14" borderId="70" xfId="0" applyNumberFormat="1" applyFont="1" applyFill="1" applyBorder="1" applyAlignment="1">
      <alignment horizontal="center" vertical="top" wrapText="1"/>
    </xf>
    <xf numFmtId="0" fontId="28" fillId="14" borderId="72" xfId="0" applyFont="1" applyFill="1" applyBorder="1" applyAlignment="1">
      <alignment horizontal="left" vertical="top" wrapText="1"/>
    </xf>
    <xf numFmtId="0" fontId="0" fillId="14" borderId="72" xfId="0" applyFont="1" applyFill="1" applyBorder="1" applyAlignment="1">
      <alignment horizontal="center" vertical="top" wrapText="1"/>
    </xf>
    <xf numFmtId="0" fontId="10" fillId="14" borderId="69" xfId="0" applyFont="1" applyFill="1" applyBorder="1" applyAlignment="1">
      <alignment horizontal="left" vertical="top" wrapText="1"/>
    </xf>
    <xf numFmtId="0" fontId="28" fillId="14" borderId="71" xfId="0" applyFont="1" applyFill="1" applyBorder="1" applyAlignment="1">
      <alignment horizontal="center" vertical="top" wrapText="1"/>
    </xf>
    <xf numFmtId="0" fontId="0" fillId="14" borderId="72" xfId="0" applyFont="1" applyFill="1" applyBorder="1" applyAlignment="1">
      <alignment horizontal="center" vertical="top" wrapText="1"/>
    </xf>
    <xf numFmtId="0" fontId="10" fillId="14" borderId="28" xfId="0" applyFont="1" applyFill="1" applyBorder="1" applyAlignment="1">
      <alignment horizontal="center" vertical="top"/>
    </xf>
    <xf numFmtId="0" fontId="6" fillId="14" borderId="28" xfId="0" applyFont="1" applyFill="1" applyBorder="1" applyAlignment="1">
      <alignment vertical="top" wrapText="1"/>
    </xf>
    <xf numFmtId="0" fontId="10" fillId="14" borderId="28" xfId="0" applyFont="1" applyFill="1" applyBorder="1" applyAlignment="1">
      <alignment vertical="top" wrapText="1"/>
    </xf>
    <xf numFmtId="165" fontId="6" fillId="14" borderId="28" xfId="0" applyNumberFormat="1" applyFont="1" applyFill="1" applyBorder="1" applyAlignment="1">
      <alignment horizontal="center" vertical="top" wrapText="1"/>
    </xf>
    <xf numFmtId="2" fontId="10" fillId="14" borderId="28" xfId="0" applyNumberFormat="1" applyFont="1" applyFill="1" applyBorder="1" applyAlignment="1">
      <alignment horizontal="center" vertical="top" wrapText="1"/>
    </xf>
    <xf numFmtId="0" fontId="7" fillId="14" borderId="0" xfId="0" applyFont="1" applyFill="1" applyAlignment="1">
      <alignment/>
    </xf>
    <xf numFmtId="0" fontId="10" fillId="14" borderId="11" xfId="0" applyFont="1" applyFill="1" applyBorder="1" applyAlignment="1">
      <alignment horizontal="center" vertical="top"/>
    </xf>
    <xf numFmtId="0" fontId="6" fillId="14" borderId="11" xfId="0" applyFont="1" applyFill="1" applyBorder="1" applyAlignment="1">
      <alignment vertical="top" wrapText="1"/>
    </xf>
    <xf numFmtId="0" fontId="10" fillId="14" borderId="11" xfId="0" applyFont="1" applyFill="1" applyBorder="1" applyAlignment="1">
      <alignment vertical="top" wrapText="1"/>
    </xf>
    <xf numFmtId="165" fontId="6" fillId="14" borderId="11" xfId="0" applyNumberFormat="1" applyFont="1" applyFill="1" applyBorder="1" applyAlignment="1">
      <alignment horizontal="center" vertical="top" wrapText="1"/>
    </xf>
    <xf numFmtId="2" fontId="10" fillId="14" borderId="11" xfId="0" applyNumberFormat="1" applyFont="1" applyFill="1" applyBorder="1" applyAlignment="1">
      <alignment horizontal="center" vertical="top" wrapText="1"/>
    </xf>
    <xf numFmtId="49" fontId="6" fillId="14" borderId="11" xfId="0" applyNumberFormat="1" applyFont="1" applyFill="1" applyBorder="1" applyAlignment="1">
      <alignment vertical="top" wrapText="1"/>
    </xf>
    <xf numFmtId="49" fontId="10" fillId="14" borderId="11" xfId="0" applyNumberFormat="1" applyFont="1" applyFill="1" applyBorder="1" applyAlignment="1">
      <alignment vertical="top" wrapText="1"/>
    </xf>
    <xf numFmtId="49" fontId="10" fillId="14" borderId="11" xfId="0" applyNumberFormat="1" applyFont="1" applyFill="1" applyBorder="1" applyAlignment="1">
      <alignment horizontal="center" vertical="top" wrapText="1"/>
    </xf>
    <xf numFmtId="165" fontId="10" fillId="14" borderId="11" xfId="0" applyNumberFormat="1" applyFont="1" applyFill="1" applyBorder="1" applyAlignment="1">
      <alignment horizontal="center" vertical="top" wrapText="1"/>
    </xf>
    <xf numFmtId="0" fontId="10" fillId="14" borderId="11" xfId="0" applyFont="1" applyFill="1" applyBorder="1" applyAlignment="1">
      <alignment horizontal="center" vertical="top" wrapText="1"/>
    </xf>
    <xf numFmtId="0" fontId="10" fillId="14" borderId="11" xfId="0" applyFont="1" applyFill="1" applyBorder="1" applyAlignment="1">
      <alignment horizontal="left" vertical="top" wrapText="1"/>
    </xf>
    <xf numFmtId="49" fontId="49" fillId="14" borderId="28" xfId="0" applyNumberFormat="1" applyFont="1" applyFill="1" applyBorder="1" applyAlignment="1">
      <alignment horizontal="center" vertical="center" wrapText="1"/>
    </xf>
    <xf numFmtId="0" fontId="12" fillId="14" borderId="0" xfId="0" applyFont="1" applyFill="1" applyBorder="1" applyAlignment="1">
      <alignment vertical="center"/>
    </xf>
    <xf numFmtId="0" fontId="10" fillId="14" borderId="44" xfId="0" applyFont="1" applyFill="1" applyBorder="1" applyAlignment="1">
      <alignment horizontal="center" vertical="top" wrapText="1"/>
    </xf>
    <xf numFmtId="0" fontId="10" fillId="14" borderId="81" xfId="0" applyFont="1" applyFill="1" applyBorder="1" applyAlignment="1">
      <alignment vertical="top" wrapText="1"/>
    </xf>
    <xf numFmtId="0" fontId="10" fillId="14" borderId="24" xfId="0" applyFont="1" applyFill="1" applyBorder="1" applyAlignment="1">
      <alignment horizontal="center" vertical="top" wrapText="1"/>
    </xf>
    <xf numFmtId="165" fontId="10" fillId="14" borderId="24" xfId="0" applyNumberFormat="1" applyFont="1" applyFill="1" applyBorder="1" applyAlignment="1">
      <alignment horizontal="center" vertical="top"/>
    </xf>
    <xf numFmtId="0" fontId="10" fillId="14" borderId="82" xfId="0" applyFont="1" applyFill="1" applyBorder="1" applyAlignment="1">
      <alignment horizontal="center" vertical="top" wrapText="1"/>
    </xf>
    <xf numFmtId="0" fontId="10" fillId="14" borderId="38" xfId="0" applyFont="1" applyFill="1" applyBorder="1" applyAlignment="1">
      <alignment horizontal="center" vertical="top" wrapText="1"/>
    </xf>
    <xf numFmtId="0" fontId="10" fillId="14" borderId="38" xfId="0" applyFont="1" applyFill="1" applyBorder="1" applyAlignment="1">
      <alignment horizontal="left" vertical="top" wrapText="1"/>
    </xf>
    <xf numFmtId="165" fontId="10" fillId="14" borderId="38" xfId="0" applyNumberFormat="1" applyFont="1" applyFill="1" applyBorder="1" applyAlignment="1">
      <alignment horizontal="center" vertical="top"/>
    </xf>
    <xf numFmtId="0" fontId="10" fillId="14" borderId="28" xfId="0" applyFont="1" applyFill="1" applyBorder="1" applyAlignment="1">
      <alignment horizontal="center" vertical="top" wrapText="1"/>
    </xf>
    <xf numFmtId="0" fontId="10" fillId="14" borderId="28" xfId="0" applyFont="1" applyFill="1" applyBorder="1" applyAlignment="1">
      <alignment horizontal="left" vertical="top" wrapText="1"/>
    </xf>
    <xf numFmtId="165" fontId="10" fillId="14" borderId="28" xfId="0" applyNumberFormat="1" applyFont="1" applyFill="1" applyBorder="1" applyAlignment="1">
      <alignment horizontal="center" vertical="top"/>
    </xf>
    <xf numFmtId="0" fontId="10" fillId="14" borderId="83" xfId="0" applyFont="1" applyFill="1" applyBorder="1" applyAlignment="1">
      <alignment horizontal="center" vertical="top"/>
    </xf>
    <xf numFmtId="49" fontId="10" fillId="14" borderId="11" xfId="0" applyNumberFormat="1" applyFont="1" applyFill="1" applyBorder="1" applyAlignment="1">
      <alignment horizontal="center" vertical="top" wrapText="1"/>
    </xf>
    <xf numFmtId="0" fontId="10" fillId="14" borderId="56" xfId="0" applyFont="1" applyFill="1" applyBorder="1" applyAlignment="1">
      <alignment horizontal="center" vertical="top" wrapText="1"/>
    </xf>
    <xf numFmtId="0" fontId="10" fillId="14" borderId="56" xfId="0" applyFont="1" applyFill="1" applyBorder="1" applyAlignment="1">
      <alignment vertical="top" wrapText="1"/>
    </xf>
    <xf numFmtId="165" fontId="10" fillId="14" borderId="28" xfId="0" applyNumberFormat="1" applyFont="1" applyFill="1" applyBorder="1" applyAlignment="1">
      <alignment horizontal="center" vertical="top"/>
    </xf>
    <xf numFmtId="0" fontId="10" fillId="14" borderId="38" xfId="0" applyFont="1" applyFill="1" applyBorder="1" applyAlignment="1">
      <alignment horizontal="left" vertical="top" wrapText="1"/>
    </xf>
    <xf numFmtId="0" fontId="10" fillId="14" borderId="62" xfId="0" applyFont="1" applyFill="1" applyBorder="1" applyAlignment="1">
      <alignment horizontal="center" vertical="top" wrapText="1"/>
    </xf>
    <xf numFmtId="165" fontId="10" fillId="14" borderId="38" xfId="0" applyNumberFormat="1" applyFont="1" applyFill="1" applyBorder="1" applyAlignment="1">
      <alignment horizontal="center" vertical="top"/>
    </xf>
    <xf numFmtId="0" fontId="10" fillId="14" borderId="35" xfId="0" applyFont="1" applyFill="1" applyBorder="1" applyAlignment="1">
      <alignment horizontal="center" vertical="top" wrapText="1"/>
    </xf>
    <xf numFmtId="0" fontId="10" fillId="14" borderId="84" xfId="0" applyFont="1" applyFill="1" applyBorder="1" applyAlignment="1">
      <alignment vertical="top" wrapText="1"/>
    </xf>
    <xf numFmtId="0" fontId="10" fillId="14" borderId="77" xfId="0" applyFont="1" applyFill="1" applyBorder="1" applyAlignment="1">
      <alignment horizontal="center" vertical="top" wrapText="1"/>
    </xf>
    <xf numFmtId="165" fontId="10" fillId="14" borderId="77" xfId="0" applyNumberFormat="1" applyFont="1" applyFill="1" applyBorder="1" applyAlignment="1">
      <alignment horizontal="center" vertical="top" wrapText="1"/>
    </xf>
    <xf numFmtId="0" fontId="10" fillId="14" borderId="85" xfId="0" applyFont="1" applyFill="1" applyBorder="1" applyAlignment="1">
      <alignment horizontal="center" vertical="top"/>
    </xf>
    <xf numFmtId="0" fontId="10" fillId="14" borderId="86" xfId="0" applyFont="1" applyFill="1" applyBorder="1" applyAlignment="1">
      <alignment vertical="top" wrapText="1"/>
    </xf>
    <xf numFmtId="0" fontId="10" fillId="14" borderId="79" xfId="0" applyFont="1" applyFill="1" applyBorder="1" applyAlignment="1">
      <alignment horizontal="center" vertical="top" wrapText="1"/>
    </xf>
    <xf numFmtId="165" fontId="10" fillId="14" borderId="79" xfId="0" applyNumberFormat="1" applyFont="1" applyFill="1" applyBorder="1" applyAlignment="1">
      <alignment horizontal="center" vertical="top" wrapText="1"/>
    </xf>
    <xf numFmtId="0" fontId="10" fillId="14" borderId="81" xfId="0" applyFont="1" applyFill="1" applyBorder="1" applyAlignment="1">
      <alignment vertical="top" wrapText="1"/>
    </xf>
    <xf numFmtId="165" fontId="10" fillId="14" borderId="24" xfId="0" applyNumberFormat="1" applyFont="1" applyFill="1" applyBorder="1" applyAlignment="1">
      <alignment horizontal="center" vertical="top" wrapText="1"/>
    </xf>
    <xf numFmtId="0" fontId="10" fillId="14" borderId="56" xfId="0" applyFont="1" applyFill="1" applyBorder="1" applyAlignment="1">
      <alignment horizontal="center" vertical="top"/>
    </xf>
    <xf numFmtId="0" fontId="6" fillId="14" borderId="28" xfId="0" applyFont="1" applyFill="1" applyBorder="1" applyAlignment="1">
      <alignment horizontal="center" vertical="top" wrapText="1"/>
    </xf>
    <xf numFmtId="165" fontId="6" fillId="14" borderId="28" xfId="0" applyNumberFormat="1" applyFont="1" applyFill="1" applyBorder="1" applyAlignment="1">
      <alignment horizontal="center" vertical="top"/>
    </xf>
    <xf numFmtId="165" fontId="6" fillId="14" borderId="11" xfId="0" applyNumberFormat="1" applyFont="1" applyFill="1" applyBorder="1" applyAlignment="1">
      <alignment horizontal="center" vertical="top"/>
    </xf>
    <xf numFmtId="0" fontId="6" fillId="14" borderId="11" xfId="0" applyFont="1" applyFill="1" applyBorder="1" applyAlignment="1">
      <alignment horizontal="center" vertical="top" wrapText="1"/>
    </xf>
    <xf numFmtId="165" fontId="6" fillId="14" borderId="11" xfId="0" applyNumberFormat="1" applyFont="1" applyFill="1" applyBorder="1" applyAlignment="1">
      <alignment horizontal="center" vertical="top"/>
    </xf>
    <xf numFmtId="49" fontId="10" fillId="14" borderId="11" xfId="0" applyNumberFormat="1" applyFont="1" applyFill="1" applyBorder="1" applyAlignment="1">
      <alignment horizontal="left" vertical="top" wrapText="1"/>
    </xf>
    <xf numFmtId="165" fontId="10" fillId="14" borderId="11" xfId="0" applyNumberFormat="1" applyFont="1" applyFill="1" applyBorder="1" applyAlignment="1">
      <alignment horizontal="center" vertical="top"/>
    </xf>
    <xf numFmtId="0" fontId="10" fillId="14" borderId="38" xfId="0" applyFont="1" applyFill="1" applyBorder="1" applyAlignment="1">
      <alignment horizontal="center" vertical="top"/>
    </xf>
    <xf numFmtId="0" fontId="10" fillId="14" borderId="33" xfId="0" applyFont="1" applyFill="1" applyBorder="1" applyAlignment="1">
      <alignment horizontal="center" vertical="top"/>
    </xf>
    <xf numFmtId="49" fontId="6" fillId="14" borderId="11" xfId="0" applyNumberFormat="1" applyFont="1" applyFill="1" applyBorder="1" applyAlignment="1">
      <alignment horizontal="left" vertical="top" wrapText="1"/>
    </xf>
    <xf numFmtId="0" fontId="0" fillId="14" borderId="35" xfId="0" applyFont="1" applyFill="1" applyBorder="1" applyAlignment="1">
      <alignment/>
    </xf>
    <xf numFmtId="0" fontId="6" fillId="14" borderId="11" xfId="0" applyFont="1" applyFill="1" applyBorder="1" applyAlignment="1">
      <alignment vertical="top"/>
    </xf>
    <xf numFmtId="16" fontId="49" fillId="14" borderId="11" xfId="0" applyNumberFormat="1" applyFont="1" applyFill="1" applyBorder="1" applyAlignment="1">
      <alignment horizontal="center" vertical="top" wrapText="1"/>
    </xf>
    <xf numFmtId="16" fontId="50" fillId="14" borderId="11" xfId="0" applyNumberFormat="1" applyFont="1" applyFill="1" applyBorder="1" applyAlignment="1">
      <alignment horizontal="left" vertical="top" wrapText="1"/>
    </xf>
    <xf numFmtId="16" fontId="49" fillId="14" borderId="11" xfId="0" applyNumberFormat="1" applyFont="1" applyFill="1" applyBorder="1" applyAlignment="1">
      <alignment horizontal="center" vertical="top" wrapText="1"/>
    </xf>
    <xf numFmtId="165" fontId="49" fillId="14" borderId="11" xfId="0" applyNumberFormat="1" applyFont="1" applyFill="1" applyBorder="1" applyAlignment="1">
      <alignment horizontal="center" vertical="top" wrapText="1"/>
    </xf>
    <xf numFmtId="16" fontId="50" fillId="14" borderId="11" xfId="0" applyNumberFormat="1" applyFont="1" applyFill="1" applyBorder="1" applyAlignment="1">
      <alignment horizontal="center" vertical="top" wrapText="1"/>
    </xf>
    <xf numFmtId="16" fontId="10" fillId="14" borderId="38" xfId="0" applyNumberFormat="1" applyFont="1" applyFill="1" applyBorder="1" applyAlignment="1">
      <alignment horizontal="center" vertical="top" wrapText="1"/>
    </xf>
    <xf numFmtId="0" fontId="10" fillId="14" borderId="38" xfId="0" applyFont="1" applyFill="1" applyBorder="1" applyAlignment="1">
      <alignment horizontal="center" vertical="top" wrapText="1"/>
    </xf>
    <xf numFmtId="165" fontId="10" fillId="14" borderId="38" xfId="0" applyNumberFormat="1" applyFont="1" applyFill="1" applyBorder="1" applyAlignment="1">
      <alignment horizontal="center" vertical="top"/>
    </xf>
    <xf numFmtId="2" fontId="10" fillId="14" borderId="38" xfId="0" applyNumberFormat="1" applyFont="1" applyFill="1" applyBorder="1" applyAlignment="1">
      <alignment horizontal="center" vertical="top" wrapText="1"/>
    </xf>
    <xf numFmtId="16" fontId="10" fillId="14" borderId="28" xfId="0" applyNumberFormat="1" applyFont="1" applyFill="1" applyBorder="1" applyAlignment="1">
      <alignment horizontal="center" vertical="top" wrapText="1"/>
    </xf>
    <xf numFmtId="0" fontId="10" fillId="14" borderId="28" xfId="0" applyFont="1" applyFill="1" applyBorder="1" applyAlignment="1">
      <alignment horizontal="center" vertical="top" wrapText="1"/>
    </xf>
    <xf numFmtId="165" fontId="10" fillId="14" borderId="28" xfId="0" applyNumberFormat="1" applyFont="1" applyFill="1" applyBorder="1" applyAlignment="1">
      <alignment horizontal="center" vertical="top" wrapText="1"/>
    </xf>
    <xf numFmtId="2" fontId="10" fillId="14" borderId="28" xfId="0" applyNumberFormat="1" applyFont="1" applyFill="1" applyBorder="1" applyAlignment="1">
      <alignment horizontal="center" vertical="top" wrapText="1"/>
    </xf>
    <xf numFmtId="16" fontId="10" fillId="14" borderId="38" xfId="0" applyNumberFormat="1" applyFont="1" applyFill="1" applyBorder="1" applyAlignment="1">
      <alignment horizontal="left" vertical="top" wrapText="1"/>
    </xf>
    <xf numFmtId="165" fontId="10" fillId="14" borderId="38" xfId="0" applyNumberFormat="1" applyFont="1" applyFill="1" applyBorder="1" applyAlignment="1">
      <alignment horizontal="center" vertical="top" wrapText="1"/>
    </xf>
    <xf numFmtId="0" fontId="10" fillId="14" borderId="28" xfId="0" applyFont="1" applyFill="1" applyBorder="1" applyAlignment="1">
      <alignment vertical="top"/>
    </xf>
    <xf numFmtId="16" fontId="10" fillId="14" borderId="28" xfId="0" applyNumberFormat="1" applyFont="1" applyFill="1" applyBorder="1" applyAlignment="1">
      <alignment horizontal="left" vertical="top" wrapText="1"/>
    </xf>
    <xf numFmtId="0" fontId="0" fillId="14" borderId="0" xfId="0" applyFont="1" applyFill="1" applyBorder="1" applyAlignment="1">
      <alignment/>
    </xf>
    <xf numFmtId="2" fontId="10" fillId="14" borderId="61" xfId="0" applyNumberFormat="1" applyFont="1" applyFill="1" applyBorder="1" applyAlignment="1">
      <alignment horizontal="center" vertical="top" wrapText="1"/>
    </xf>
    <xf numFmtId="165" fontId="10" fillId="14" borderId="35" xfId="0" applyNumberFormat="1" applyFont="1" applyFill="1" applyBorder="1" applyAlignment="1">
      <alignment horizontal="center" vertical="top" wrapText="1"/>
    </xf>
    <xf numFmtId="0" fontId="7" fillId="14" borderId="28" xfId="0" applyFont="1" applyFill="1" applyBorder="1" applyAlignment="1">
      <alignment vertical="top"/>
    </xf>
    <xf numFmtId="0" fontId="0" fillId="14" borderId="0" xfId="0" applyFont="1" applyFill="1" applyBorder="1" applyAlignment="1">
      <alignment/>
    </xf>
    <xf numFmtId="165" fontId="10" fillId="14" borderId="62" xfId="0" applyNumberFormat="1" applyFont="1" applyFill="1" applyBorder="1" applyAlignment="1">
      <alignment horizontal="center" vertical="top" wrapText="1"/>
    </xf>
    <xf numFmtId="165" fontId="10" fillId="14" borderId="11" xfId="0" applyNumberFormat="1" applyFont="1" applyFill="1" applyBorder="1" applyAlignment="1">
      <alignment horizontal="center" vertical="top" wrapText="1"/>
    </xf>
    <xf numFmtId="0" fontId="10" fillId="14" borderId="44" xfId="0" applyFont="1" applyFill="1" applyBorder="1" applyAlignment="1">
      <alignment horizontal="center" vertical="top"/>
    </xf>
    <xf numFmtId="0" fontId="27" fillId="14" borderId="44" xfId="0" applyFont="1" applyFill="1" applyBorder="1" applyAlignment="1">
      <alignment vertical="top" wrapText="1"/>
    </xf>
    <xf numFmtId="0" fontId="27" fillId="14" borderId="87" xfId="0" applyFont="1" applyFill="1" applyBorder="1" applyAlignment="1">
      <alignment vertical="top" wrapText="1"/>
    </xf>
    <xf numFmtId="165" fontId="6" fillId="14" borderId="88" xfId="0" applyNumberFormat="1" applyFont="1" applyFill="1" applyBorder="1" applyAlignment="1">
      <alignment horizontal="center" vertical="top"/>
    </xf>
    <xf numFmtId="2" fontId="10" fillId="14" borderId="11" xfId="0" applyNumberFormat="1" applyFont="1" applyFill="1" applyBorder="1" applyAlignment="1">
      <alignment vertical="top" wrapText="1"/>
    </xf>
    <xf numFmtId="165" fontId="0" fillId="14" borderId="0" xfId="0" applyNumberFormat="1" applyFont="1" applyFill="1" applyAlignment="1">
      <alignment/>
    </xf>
    <xf numFmtId="2" fontId="10" fillId="14" borderId="38" xfId="0" applyNumberFormat="1" applyFont="1" applyFill="1" applyBorder="1" applyAlignment="1">
      <alignment horizontal="center" vertical="top" wrapText="1"/>
    </xf>
    <xf numFmtId="49" fontId="6" fillId="14" borderId="44" xfId="0" applyNumberFormat="1" applyFont="1" applyFill="1" applyBorder="1" applyAlignment="1">
      <alignment vertical="top" wrapText="1"/>
    </xf>
    <xf numFmtId="49" fontId="10" fillId="14" borderId="44" xfId="0" applyNumberFormat="1" applyFont="1" applyFill="1" applyBorder="1" applyAlignment="1">
      <alignment vertical="top" wrapText="1"/>
    </xf>
    <xf numFmtId="0" fontId="10" fillId="14" borderId="33" xfId="0" applyFont="1" applyFill="1" applyBorder="1" applyAlignment="1">
      <alignment horizontal="center" vertical="top" wrapText="1"/>
    </xf>
    <xf numFmtId="49" fontId="10" fillId="14" borderId="44" xfId="0" applyNumberFormat="1" applyFont="1" applyFill="1" applyBorder="1" applyAlignment="1">
      <alignment horizontal="center" vertical="top" wrapText="1"/>
    </xf>
    <xf numFmtId="0" fontId="27" fillId="14" borderId="11" xfId="0" applyFont="1" applyFill="1" applyBorder="1" applyAlignment="1">
      <alignment horizontal="justify" vertical="top"/>
    </xf>
    <xf numFmtId="0" fontId="51" fillId="14" borderId="11" xfId="0" applyFont="1" applyFill="1" applyBorder="1" applyAlignment="1">
      <alignment vertical="top"/>
    </xf>
    <xf numFmtId="165" fontId="6" fillId="14" borderId="72" xfId="0" applyNumberFormat="1" applyFont="1" applyFill="1" applyBorder="1" applyAlignment="1">
      <alignment horizontal="center" vertical="top"/>
    </xf>
    <xf numFmtId="2" fontId="6" fillId="14" borderId="73" xfId="0" applyNumberFormat="1" applyFont="1" applyFill="1" applyBorder="1" applyAlignment="1">
      <alignment horizontal="center" vertical="top" wrapText="1"/>
    </xf>
    <xf numFmtId="2" fontId="6" fillId="14" borderId="11" xfId="0" applyNumberFormat="1" applyFont="1" applyFill="1" applyBorder="1" applyAlignment="1">
      <alignment horizontal="center" vertical="top" wrapText="1"/>
    </xf>
    <xf numFmtId="49" fontId="10" fillId="14" borderId="11" xfId="0" applyNumberFormat="1" applyFont="1" applyFill="1" applyBorder="1" applyAlignment="1">
      <alignment vertical="top" wrapText="1"/>
    </xf>
    <xf numFmtId="165" fontId="7" fillId="14" borderId="11" xfId="0" applyNumberFormat="1" applyFont="1" applyFill="1" applyBorder="1" applyAlignment="1">
      <alignment horizontal="center" vertical="top"/>
    </xf>
    <xf numFmtId="49" fontId="10" fillId="14" borderId="44" xfId="0" applyNumberFormat="1" applyFont="1" applyFill="1" applyBorder="1" applyAlignment="1">
      <alignment vertical="top" wrapText="1"/>
    </xf>
    <xf numFmtId="49" fontId="10" fillId="14" borderId="44" xfId="0" applyNumberFormat="1" applyFont="1" applyFill="1" applyBorder="1" applyAlignment="1">
      <alignment horizontal="center" vertical="top" wrapText="1"/>
    </xf>
    <xf numFmtId="49" fontId="10" fillId="14" borderId="49" xfId="0" applyNumberFormat="1" applyFont="1" applyFill="1" applyBorder="1" applyAlignment="1">
      <alignment vertical="top" wrapText="1"/>
    </xf>
    <xf numFmtId="0" fontId="0" fillId="14" borderId="35" xfId="0" applyFont="1" applyFill="1" applyBorder="1" applyAlignment="1">
      <alignment/>
    </xf>
    <xf numFmtId="49" fontId="6" fillId="14" borderId="11" xfId="0" applyNumberFormat="1" applyFont="1" applyFill="1" applyBorder="1" applyAlignment="1">
      <alignment horizontal="left" vertical="top" wrapText="1"/>
    </xf>
    <xf numFmtId="165" fontId="6" fillId="14" borderId="11" xfId="0" applyNumberFormat="1" applyFont="1" applyFill="1" applyBorder="1" applyAlignment="1">
      <alignment horizontal="center" vertical="top"/>
    </xf>
    <xf numFmtId="49" fontId="6" fillId="14" borderId="11" xfId="0" applyNumberFormat="1" applyFont="1" applyFill="1" applyBorder="1" applyAlignment="1">
      <alignment vertical="top" wrapText="1"/>
    </xf>
    <xf numFmtId="0" fontId="6" fillId="14" borderId="11" xfId="0" applyFont="1" applyFill="1" applyBorder="1" applyAlignment="1">
      <alignment vertical="top"/>
    </xf>
    <xf numFmtId="0" fontId="10" fillId="14" borderId="0" xfId="0" applyFont="1" applyFill="1" applyBorder="1" applyAlignment="1">
      <alignment horizontal="center" vertical="top"/>
    </xf>
    <xf numFmtId="0" fontId="7" fillId="14" borderId="0" xfId="0" applyFont="1" applyFill="1" applyBorder="1" applyAlignment="1">
      <alignment vertical="top"/>
    </xf>
    <xf numFmtId="0" fontId="10" fillId="14" borderId="0" xfId="0" applyFont="1" applyFill="1" applyBorder="1" applyAlignment="1">
      <alignment vertical="top"/>
    </xf>
    <xf numFmtId="165" fontId="7" fillId="14" borderId="0" xfId="0" applyNumberFormat="1" applyFont="1" applyFill="1" applyBorder="1" applyAlignment="1">
      <alignment vertical="top"/>
    </xf>
    <xf numFmtId="0" fontId="10" fillId="14" borderId="0" xfId="0" applyFont="1" applyFill="1" applyAlignment="1">
      <alignment horizontal="center" vertical="top"/>
    </xf>
    <xf numFmtId="0" fontId="7" fillId="14" borderId="0" xfId="0" applyFont="1" applyFill="1" applyAlignment="1">
      <alignment vertical="top"/>
    </xf>
    <xf numFmtId="0" fontId="10" fillId="14" borderId="0" xfId="0" applyFont="1" applyFill="1" applyAlignment="1">
      <alignment vertical="top"/>
    </xf>
    <xf numFmtId="165" fontId="7" fillId="14" borderId="0" xfId="0" applyNumberFormat="1" applyFont="1" applyFill="1" applyAlignment="1">
      <alignment vertical="top"/>
    </xf>
    <xf numFmtId="0" fontId="0" fillId="14" borderId="0" xfId="0" applyFont="1" applyFill="1" applyAlignment="1">
      <alignment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7"/>
  <sheetViews>
    <sheetView tabSelected="1" zoomScale="85" zoomScaleNormal="85" zoomScalePageLayoutView="0" workbookViewId="0" topLeftCell="A1">
      <selection activeCell="G3" sqref="G3"/>
    </sheetView>
  </sheetViews>
  <sheetFormatPr defaultColWidth="9.00390625" defaultRowHeight="12.75"/>
  <cols>
    <col min="1" max="1" width="12.375" style="0" customWidth="1"/>
    <col min="2" max="2" width="39.375" style="0" customWidth="1"/>
    <col min="3" max="3" width="18.00390625" style="0" customWidth="1"/>
    <col min="4" max="4" width="12.75390625" style="0" customWidth="1"/>
    <col min="5" max="5" width="33.25390625" style="0" customWidth="1"/>
    <col min="6" max="6" width="11.125" style="0" customWidth="1"/>
    <col min="7" max="7" width="12.375" style="0" customWidth="1"/>
    <col min="8" max="8" width="34.75390625" style="0" customWidth="1"/>
  </cols>
  <sheetData>
    <row r="2" spans="4:8" ht="54" customHeight="1">
      <c r="D2" s="478"/>
      <c r="E2" s="577"/>
      <c r="F2" s="578"/>
      <c r="G2" s="578"/>
      <c r="H2" s="52"/>
    </row>
    <row r="3" spans="5:8" ht="15.75">
      <c r="E3" s="54"/>
      <c r="H3" s="52"/>
    </row>
    <row r="4" spans="5:8" ht="15.75">
      <c r="E4" s="54"/>
      <c r="H4" s="52"/>
    </row>
    <row r="5" spans="5:8" ht="15.75">
      <c r="E5" s="54"/>
      <c r="H5" s="52"/>
    </row>
    <row r="8" spans="2:7" ht="23.25">
      <c r="B8" s="576"/>
      <c r="C8" s="576"/>
      <c r="D8" s="576"/>
      <c r="E8" s="576"/>
      <c r="F8" s="576"/>
      <c r="G8" s="576"/>
    </row>
    <row r="9" spans="2:7" ht="23.25">
      <c r="B9" s="53"/>
      <c r="C9" s="53"/>
      <c r="D9" s="53"/>
      <c r="E9" s="53"/>
      <c r="F9" s="53"/>
      <c r="G9" s="53"/>
    </row>
    <row r="10" spans="2:8" ht="19.5" customHeight="1">
      <c r="B10" s="6"/>
      <c r="C10" s="7"/>
      <c r="D10" s="7"/>
      <c r="E10" s="7"/>
      <c r="F10" s="7"/>
      <c r="G10" s="7"/>
      <c r="H10" s="7"/>
    </row>
    <row r="11" spans="2:8" ht="55.5" customHeight="1">
      <c r="B11" s="574" t="s">
        <v>416</v>
      </c>
      <c r="C11" s="575"/>
      <c r="D11" s="575"/>
      <c r="E11" s="575"/>
      <c r="F11" s="575"/>
      <c r="G11" s="575"/>
      <c r="H11" s="12"/>
    </row>
    <row r="12" spans="2:8" ht="62.25" customHeight="1">
      <c r="B12" s="572" t="s">
        <v>548</v>
      </c>
      <c r="C12" s="573"/>
      <c r="D12" s="573"/>
      <c r="E12" s="573"/>
      <c r="F12" s="573"/>
      <c r="G12" s="573"/>
      <c r="H12" s="13"/>
    </row>
    <row r="17" spans="1:8" ht="12.75">
      <c r="A17" s="1"/>
      <c r="B17" s="2"/>
      <c r="C17" s="3"/>
      <c r="D17" s="4"/>
      <c r="E17" s="4"/>
      <c r="F17" s="4"/>
      <c r="G17" s="4"/>
      <c r="H17" s="5"/>
    </row>
  </sheetData>
  <sheetProtection/>
  <mergeCells count="4">
    <mergeCell ref="B12:G12"/>
    <mergeCell ref="B11:G11"/>
    <mergeCell ref="B8:G8"/>
    <mergeCell ref="E2:G2"/>
  </mergeCells>
  <printOptions/>
  <pageMargins left="0.1968503937007874" right="0.1968503937007874" top="0.5905511811023623" bottom="0.5905511811023623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233"/>
  <sheetViews>
    <sheetView zoomScale="85" zoomScaleNormal="85" zoomScalePageLayoutView="0" workbookViewId="0" topLeftCell="A103">
      <selection activeCell="D113" sqref="D113"/>
    </sheetView>
  </sheetViews>
  <sheetFormatPr defaultColWidth="9.00390625" defaultRowHeight="12.75"/>
  <cols>
    <col min="1" max="1" width="4.875" style="601" customWidth="1"/>
    <col min="2" max="2" width="7.875" style="798" customWidth="1"/>
    <col min="3" max="3" width="55.625" style="802" customWidth="1"/>
    <col min="4" max="4" width="30.75390625" style="800" customWidth="1"/>
    <col min="5" max="5" width="18.75390625" style="801" customWidth="1"/>
    <col min="6" max="6" width="28.875" style="799" customWidth="1"/>
    <col min="7" max="7" width="14.625" style="601" customWidth="1"/>
    <col min="8" max="8" width="13.625" style="601" customWidth="1"/>
    <col min="9" max="9" width="12.75390625" style="601" customWidth="1"/>
    <col min="10" max="16384" width="9.125" style="601" customWidth="1"/>
  </cols>
  <sheetData>
    <row r="1" spans="2:14" s="594" customFormat="1" ht="61.5" customHeight="1">
      <c r="B1" s="592" t="s">
        <v>376</v>
      </c>
      <c r="C1" s="592"/>
      <c r="D1" s="592"/>
      <c r="E1" s="592"/>
      <c r="F1" s="592"/>
      <c r="G1" s="593"/>
      <c r="H1" s="593"/>
      <c r="I1" s="593"/>
      <c r="J1" s="593"/>
      <c r="K1" s="593"/>
      <c r="L1" s="593"/>
      <c r="M1" s="593"/>
      <c r="N1" s="593"/>
    </row>
    <row r="2" spans="2:6" s="599" customFormat="1" ht="66" customHeight="1">
      <c r="B2" s="595" t="s">
        <v>268</v>
      </c>
      <c r="C2" s="596" t="s">
        <v>208</v>
      </c>
      <c r="D2" s="595" t="s">
        <v>138</v>
      </c>
      <c r="E2" s="597" t="s">
        <v>139</v>
      </c>
      <c r="F2" s="598" t="s">
        <v>140</v>
      </c>
    </row>
    <row r="3" spans="2:6" ht="21.75" customHeight="1">
      <c r="B3" s="600" t="s">
        <v>141</v>
      </c>
      <c r="C3" s="600"/>
      <c r="D3" s="600"/>
      <c r="E3" s="600"/>
      <c r="F3" s="600"/>
    </row>
    <row r="4" spans="2:6" s="599" customFormat="1" ht="123" customHeight="1">
      <c r="B4" s="602" t="s">
        <v>142</v>
      </c>
      <c r="C4" s="603" t="s">
        <v>143</v>
      </c>
      <c r="D4" s="604" t="s">
        <v>144</v>
      </c>
      <c r="E4" s="605"/>
      <c r="F4" s="606"/>
    </row>
    <row r="5" spans="2:6" s="612" customFormat="1" ht="67.5" customHeight="1">
      <c r="B5" s="607" t="s">
        <v>145</v>
      </c>
      <c r="C5" s="608" t="s">
        <v>146</v>
      </c>
      <c r="D5" s="609" t="s">
        <v>708</v>
      </c>
      <c r="E5" s="610">
        <v>190000</v>
      </c>
      <c r="F5" s="611" t="s">
        <v>147</v>
      </c>
    </row>
    <row r="6" spans="2:6" s="612" customFormat="1" ht="63" customHeight="1">
      <c r="B6" s="607" t="s">
        <v>148</v>
      </c>
      <c r="C6" s="608" t="s">
        <v>149</v>
      </c>
      <c r="D6" s="609" t="s">
        <v>720</v>
      </c>
      <c r="E6" s="610">
        <v>565000</v>
      </c>
      <c r="F6" s="611" t="s">
        <v>150</v>
      </c>
    </row>
    <row r="7" spans="2:6" s="599" customFormat="1" ht="64.5" customHeight="1">
      <c r="B7" s="613" t="s">
        <v>151</v>
      </c>
      <c r="C7" s="614" t="s">
        <v>152</v>
      </c>
      <c r="D7" s="609" t="s">
        <v>153</v>
      </c>
      <c r="E7" s="615">
        <v>237561.9</v>
      </c>
      <c r="F7" s="611" t="s">
        <v>154</v>
      </c>
    </row>
    <row r="8" spans="2:6" s="612" customFormat="1" ht="52.5" customHeight="1">
      <c r="B8" s="616" t="s">
        <v>155</v>
      </c>
      <c r="C8" s="617" t="s">
        <v>156</v>
      </c>
      <c r="D8" s="618" t="s">
        <v>157</v>
      </c>
      <c r="E8" s="619">
        <f>E9+E12</f>
        <v>161269.5</v>
      </c>
      <c r="F8" s="620"/>
    </row>
    <row r="9" spans="2:6" s="612" customFormat="1" ht="33.75" customHeight="1">
      <c r="B9" s="607"/>
      <c r="C9" s="608" t="s">
        <v>158</v>
      </c>
      <c r="D9" s="609"/>
      <c r="E9" s="610">
        <v>118569.8</v>
      </c>
      <c r="F9" s="611" t="s">
        <v>159</v>
      </c>
    </row>
    <row r="10" spans="2:6" s="599" customFormat="1" ht="14.25" customHeight="1">
      <c r="B10" s="621"/>
      <c r="C10" s="622"/>
      <c r="D10" s="623"/>
      <c r="E10" s="624">
        <v>105399.8</v>
      </c>
      <c r="F10" s="625" t="s">
        <v>160</v>
      </c>
    </row>
    <row r="11" spans="2:6" s="599" customFormat="1" ht="15" customHeight="1">
      <c r="B11" s="626"/>
      <c r="C11" s="627"/>
      <c r="D11" s="604"/>
      <c r="E11" s="628">
        <v>13170</v>
      </c>
      <c r="F11" s="629" t="s">
        <v>161</v>
      </c>
    </row>
    <row r="12" spans="2:6" s="599" customFormat="1" ht="37.5" customHeight="1">
      <c r="B12" s="607"/>
      <c r="C12" s="630" t="s">
        <v>162</v>
      </c>
      <c r="D12" s="609"/>
      <c r="E12" s="610">
        <v>42699.7</v>
      </c>
      <c r="F12" s="611" t="s">
        <v>163</v>
      </c>
    </row>
    <row r="13" spans="2:6" s="599" customFormat="1" ht="18" customHeight="1">
      <c r="B13" s="621"/>
      <c r="C13" s="631"/>
      <c r="D13" s="623"/>
      <c r="E13" s="624">
        <v>6559.7</v>
      </c>
      <c r="F13" s="625" t="s">
        <v>164</v>
      </c>
    </row>
    <row r="14" spans="2:6" s="599" customFormat="1" ht="15.75" customHeight="1">
      <c r="B14" s="621"/>
      <c r="C14" s="631"/>
      <c r="D14" s="623"/>
      <c r="E14" s="624">
        <v>23090</v>
      </c>
      <c r="F14" s="625" t="s">
        <v>165</v>
      </c>
    </row>
    <row r="15" spans="2:6" s="599" customFormat="1" ht="15.75" customHeight="1">
      <c r="B15" s="621"/>
      <c r="C15" s="631"/>
      <c r="D15" s="623"/>
      <c r="E15" s="624">
        <v>13050</v>
      </c>
      <c r="F15" s="625" t="s">
        <v>166</v>
      </c>
    </row>
    <row r="16" spans="2:6" s="599" customFormat="1" ht="15.75" customHeight="1">
      <c r="B16" s="621"/>
      <c r="C16" s="631"/>
      <c r="D16" s="623"/>
      <c r="E16" s="624">
        <v>0</v>
      </c>
      <c r="F16" s="625" t="s">
        <v>167</v>
      </c>
    </row>
    <row r="17" spans="2:6" s="599" customFormat="1" ht="21.75" customHeight="1">
      <c r="B17" s="626"/>
      <c r="C17" s="632"/>
      <c r="D17" s="604"/>
      <c r="E17" s="628">
        <v>0</v>
      </c>
      <c r="F17" s="629" t="s">
        <v>168</v>
      </c>
    </row>
    <row r="18" spans="2:6" s="599" customFormat="1" ht="66" customHeight="1">
      <c r="B18" s="616" t="s">
        <v>169</v>
      </c>
      <c r="C18" s="633" t="s">
        <v>170</v>
      </c>
      <c r="D18" s="618" t="s">
        <v>744</v>
      </c>
      <c r="E18" s="619">
        <v>190000</v>
      </c>
      <c r="F18" s="620" t="s">
        <v>171</v>
      </c>
    </row>
    <row r="19" spans="2:6" s="612" customFormat="1" ht="57" customHeight="1">
      <c r="B19" s="616" t="s">
        <v>172</v>
      </c>
      <c r="C19" s="633" t="s">
        <v>173</v>
      </c>
      <c r="D19" s="618" t="s">
        <v>174</v>
      </c>
      <c r="E19" s="634">
        <v>37900</v>
      </c>
      <c r="F19" s="618" t="s">
        <v>244</v>
      </c>
    </row>
    <row r="20" spans="2:6" s="599" customFormat="1" ht="65.25" customHeight="1">
      <c r="B20" s="613" t="s">
        <v>175</v>
      </c>
      <c r="C20" s="635" t="s">
        <v>176</v>
      </c>
      <c r="D20" s="618" t="s">
        <v>177</v>
      </c>
      <c r="E20" s="619">
        <v>152191.1</v>
      </c>
      <c r="F20" s="618" t="s">
        <v>178</v>
      </c>
    </row>
    <row r="21" spans="2:6" s="599" customFormat="1" ht="66" customHeight="1">
      <c r="B21" s="616" t="s">
        <v>179</v>
      </c>
      <c r="C21" s="636" t="s">
        <v>180</v>
      </c>
      <c r="D21" s="637" t="s">
        <v>181</v>
      </c>
      <c r="E21" s="619">
        <v>2900</v>
      </c>
      <c r="F21" s="620" t="s">
        <v>182</v>
      </c>
    </row>
    <row r="22" spans="2:6" s="599" customFormat="1" ht="100.5" customHeight="1">
      <c r="B22" s="616" t="s">
        <v>183</v>
      </c>
      <c r="C22" s="635" t="s">
        <v>92</v>
      </c>
      <c r="D22" s="618" t="s">
        <v>720</v>
      </c>
      <c r="E22" s="619">
        <v>46050</v>
      </c>
      <c r="F22" s="620" t="s">
        <v>150</v>
      </c>
    </row>
    <row r="23" spans="2:6" s="599" customFormat="1" ht="99.75" customHeight="1">
      <c r="B23" s="616" t="s">
        <v>93</v>
      </c>
      <c r="C23" s="635" t="s">
        <v>94</v>
      </c>
      <c r="D23" s="618" t="s">
        <v>789</v>
      </c>
      <c r="E23" s="619">
        <v>2000</v>
      </c>
      <c r="F23" s="620" t="s">
        <v>95</v>
      </c>
    </row>
    <row r="24" spans="2:6" s="599" customFormat="1" ht="23.25" customHeight="1">
      <c r="B24" s="638" t="s">
        <v>96</v>
      </c>
      <c r="C24" s="635" t="s">
        <v>97</v>
      </c>
      <c r="D24" s="618"/>
      <c r="E24" s="619"/>
      <c r="F24" s="639"/>
    </row>
    <row r="25" spans="2:6" s="599" customFormat="1" ht="132.75" customHeight="1">
      <c r="B25" s="638" t="s">
        <v>98</v>
      </c>
      <c r="C25" s="633" t="s">
        <v>99</v>
      </c>
      <c r="D25" s="618" t="s">
        <v>157</v>
      </c>
      <c r="E25" s="640">
        <v>10000</v>
      </c>
      <c r="F25" s="641" t="s">
        <v>100</v>
      </c>
    </row>
    <row r="26" spans="2:6" s="599" customFormat="1" ht="108.75" customHeight="1">
      <c r="B26" s="638" t="s">
        <v>101</v>
      </c>
      <c r="C26" s="635" t="s">
        <v>102</v>
      </c>
      <c r="D26" s="618" t="s">
        <v>157</v>
      </c>
      <c r="E26" s="640">
        <v>4000</v>
      </c>
      <c r="F26" s="641" t="s">
        <v>103</v>
      </c>
    </row>
    <row r="27" spans="2:6" s="599" customFormat="1" ht="51.75" customHeight="1">
      <c r="B27" s="638" t="s">
        <v>104</v>
      </c>
      <c r="C27" s="635" t="s">
        <v>105</v>
      </c>
      <c r="D27" s="618" t="s">
        <v>157</v>
      </c>
      <c r="E27" s="640">
        <v>700</v>
      </c>
      <c r="F27" s="641" t="s">
        <v>100</v>
      </c>
    </row>
    <row r="28" spans="2:6" ht="39.75" customHeight="1">
      <c r="B28" s="616" t="s">
        <v>106</v>
      </c>
      <c r="C28" s="635" t="s">
        <v>107</v>
      </c>
      <c r="D28" s="618"/>
      <c r="E28" s="640"/>
      <c r="F28" s="642"/>
    </row>
    <row r="29" spans="2:6" s="599" customFormat="1" ht="51.75" customHeight="1">
      <c r="B29" s="613" t="s">
        <v>108</v>
      </c>
      <c r="C29" s="643" t="s">
        <v>109</v>
      </c>
      <c r="D29" s="644" t="s">
        <v>110</v>
      </c>
      <c r="E29" s="645">
        <v>700</v>
      </c>
      <c r="F29" s="646" t="s">
        <v>111</v>
      </c>
    </row>
    <row r="30" spans="2:6" s="599" customFormat="1" ht="15.75" customHeight="1">
      <c r="B30" s="602"/>
      <c r="C30" s="647"/>
      <c r="D30" s="648"/>
      <c r="E30" s="649" t="s">
        <v>112</v>
      </c>
      <c r="F30" s="650"/>
    </row>
    <row r="31" spans="2:6" s="599" customFormat="1" ht="67.5" customHeight="1">
      <c r="B31" s="651"/>
      <c r="C31" s="652"/>
      <c r="D31" s="653"/>
      <c r="E31" s="654">
        <v>1300</v>
      </c>
      <c r="F31" s="655" t="s">
        <v>113</v>
      </c>
    </row>
    <row r="32" spans="2:6" s="599" customFormat="1" ht="18.75" customHeight="1">
      <c r="B32" s="602"/>
      <c r="C32" s="656"/>
      <c r="D32" s="657"/>
      <c r="E32" s="649" t="s">
        <v>114</v>
      </c>
      <c r="F32" s="650"/>
    </row>
    <row r="33" spans="2:6" s="599" customFormat="1" ht="63.75" customHeight="1">
      <c r="B33" s="658" t="s">
        <v>115</v>
      </c>
      <c r="C33" s="659" t="s">
        <v>116</v>
      </c>
      <c r="D33" s="660" t="s">
        <v>110</v>
      </c>
      <c r="E33" s="645">
        <v>4800</v>
      </c>
      <c r="F33" s="646" t="s">
        <v>117</v>
      </c>
    </row>
    <row r="34" spans="2:6" s="599" customFormat="1" ht="18.75" customHeight="1">
      <c r="B34" s="661"/>
      <c r="C34" s="662"/>
      <c r="D34" s="663"/>
      <c r="E34" s="664" t="s">
        <v>118</v>
      </c>
      <c r="F34" s="665"/>
    </row>
    <row r="35" spans="2:6" s="599" customFormat="1" ht="47.25" customHeight="1">
      <c r="B35" s="661"/>
      <c r="C35" s="662"/>
      <c r="D35" s="663"/>
      <c r="E35" s="666">
        <v>6000</v>
      </c>
      <c r="F35" s="667" t="s">
        <v>113</v>
      </c>
    </row>
    <row r="36" spans="2:6" s="599" customFormat="1" ht="20.25" customHeight="1">
      <c r="B36" s="668"/>
      <c r="C36" s="669"/>
      <c r="D36" s="670"/>
      <c r="E36" s="649" t="s">
        <v>119</v>
      </c>
      <c r="F36" s="671"/>
    </row>
    <row r="37" spans="2:6" s="599" customFormat="1" ht="60" customHeight="1">
      <c r="B37" s="638" t="s">
        <v>120</v>
      </c>
      <c r="C37" s="672" t="s">
        <v>121</v>
      </c>
      <c r="D37" s="673"/>
      <c r="E37" s="674"/>
      <c r="F37" s="675"/>
    </row>
    <row r="38" spans="2:6" s="599" customFormat="1" ht="74.25" customHeight="1">
      <c r="B38" s="613" t="s">
        <v>122</v>
      </c>
      <c r="C38" s="676" t="s">
        <v>123</v>
      </c>
      <c r="D38" s="660" t="s">
        <v>110</v>
      </c>
      <c r="E38" s="645">
        <v>25000</v>
      </c>
      <c r="F38" s="677" t="s">
        <v>124</v>
      </c>
    </row>
    <row r="39" spans="2:6" s="599" customFormat="1" ht="40.5" customHeight="1">
      <c r="B39" s="602"/>
      <c r="C39" s="678"/>
      <c r="D39" s="679"/>
      <c r="E39" s="649" t="s">
        <v>125</v>
      </c>
      <c r="F39" s="671"/>
    </row>
    <row r="40" spans="2:6" s="599" customFormat="1" ht="80.25" customHeight="1">
      <c r="B40" s="613" t="s">
        <v>126</v>
      </c>
      <c r="C40" s="680" t="s">
        <v>0</v>
      </c>
      <c r="D40" s="644" t="s">
        <v>110</v>
      </c>
      <c r="E40" s="645">
        <v>30000</v>
      </c>
      <c r="F40" s="677" t="s">
        <v>1</v>
      </c>
    </row>
    <row r="41" spans="2:6" s="599" customFormat="1" ht="38.25" customHeight="1">
      <c r="B41" s="602"/>
      <c r="C41" s="681"/>
      <c r="D41" s="682"/>
      <c r="E41" s="649" t="s">
        <v>2</v>
      </c>
      <c r="F41" s="671"/>
    </row>
    <row r="42" spans="2:6" s="688" customFormat="1" ht="21.75" customHeight="1">
      <c r="B42" s="683"/>
      <c r="C42" s="684" t="s">
        <v>3</v>
      </c>
      <c r="D42" s="685"/>
      <c r="E42" s="686">
        <f>E43+E55</f>
        <v>1667372.5</v>
      </c>
      <c r="F42" s="687"/>
    </row>
    <row r="43" spans="2:6" s="688" customFormat="1" ht="21.75" customHeight="1">
      <c r="B43" s="689"/>
      <c r="C43" s="690" t="s">
        <v>4</v>
      </c>
      <c r="D43" s="691"/>
      <c r="E43" s="692">
        <f>E44+E54</f>
        <v>1629472.5</v>
      </c>
      <c r="F43" s="693"/>
    </row>
    <row r="44" spans="2:7" s="688" customFormat="1" ht="33" customHeight="1">
      <c r="B44" s="689"/>
      <c r="C44" s="694" t="s">
        <v>5</v>
      </c>
      <c r="D44" s="691"/>
      <c r="E44" s="692">
        <f>E45+E46+E47+E48+E49+E50+E51+E52+E53</f>
        <v>1524472.8</v>
      </c>
      <c r="F44" s="693"/>
      <c r="G44" s="688">
        <v>1524872.8</v>
      </c>
    </row>
    <row r="45" spans="2:7" s="688" customFormat="1" ht="47.25">
      <c r="B45" s="689"/>
      <c r="C45" s="695"/>
      <c r="D45" s="696" t="s">
        <v>358</v>
      </c>
      <c r="E45" s="697">
        <f>E7</f>
        <v>237561.9</v>
      </c>
      <c r="F45" s="693"/>
      <c r="G45" s="688">
        <v>237561.9</v>
      </c>
    </row>
    <row r="46" spans="2:7" s="688" customFormat="1" ht="31.5">
      <c r="B46" s="689"/>
      <c r="C46" s="695"/>
      <c r="D46" s="696" t="s">
        <v>720</v>
      </c>
      <c r="E46" s="697">
        <f>SUM(E6+E22)</f>
        <v>611050</v>
      </c>
      <c r="F46" s="693"/>
      <c r="G46" s="688">
        <v>611050</v>
      </c>
    </row>
    <row r="47" spans="2:7" s="688" customFormat="1" ht="47.25">
      <c r="B47" s="689"/>
      <c r="C47" s="695"/>
      <c r="D47" s="696" t="s">
        <v>708</v>
      </c>
      <c r="E47" s="697">
        <f>E5</f>
        <v>190000</v>
      </c>
      <c r="F47" s="693"/>
      <c r="G47" s="688">
        <v>190000</v>
      </c>
    </row>
    <row r="48" spans="2:7" s="688" customFormat="1" ht="31.5">
      <c r="B48" s="689"/>
      <c r="C48" s="695"/>
      <c r="D48" s="696" t="s">
        <v>6</v>
      </c>
      <c r="E48" s="697">
        <f>E9+E25+E26+E27</f>
        <v>133269.8</v>
      </c>
      <c r="F48" s="693"/>
      <c r="G48" s="688">
        <v>135669.8</v>
      </c>
    </row>
    <row r="49" spans="2:7" s="688" customFormat="1" ht="66" customHeight="1">
      <c r="B49" s="689"/>
      <c r="C49" s="695"/>
      <c r="D49" s="698" t="s">
        <v>363</v>
      </c>
      <c r="E49" s="697">
        <f>E18</f>
        <v>190000</v>
      </c>
      <c r="F49" s="693"/>
      <c r="G49" s="688">
        <v>190000</v>
      </c>
    </row>
    <row r="50" spans="2:7" s="688" customFormat="1" ht="31.5">
      <c r="B50" s="689"/>
      <c r="C50" s="695"/>
      <c r="D50" s="696" t="s">
        <v>7</v>
      </c>
      <c r="E50" s="697">
        <f>E20</f>
        <v>152191.1</v>
      </c>
      <c r="F50" s="693"/>
      <c r="G50" s="688">
        <v>152191.1</v>
      </c>
    </row>
    <row r="51" spans="2:7" s="688" customFormat="1" ht="67.5" customHeight="1">
      <c r="B51" s="689"/>
      <c r="C51" s="695"/>
      <c r="D51" s="696" t="s">
        <v>388</v>
      </c>
      <c r="E51" s="697">
        <f>E21</f>
        <v>2900</v>
      </c>
      <c r="F51" s="693"/>
      <c r="G51" s="688">
        <v>2900</v>
      </c>
    </row>
    <row r="52" spans="2:7" s="688" customFormat="1" ht="63">
      <c r="B52" s="689"/>
      <c r="C52" s="695"/>
      <c r="D52" s="696" t="s">
        <v>475</v>
      </c>
      <c r="E52" s="697">
        <f>SUM(E29+E33)</f>
        <v>5500</v>
      </c>
      <c r="F52" s="693"/>
      <c r="G52" s="688">
        <v>5500</v>
      </c>
    </row>
    <row r="53" spans="2:7" s="688" customFormat="1" ht="78.75" customHeight="1">
      <c r="B53" s="689"/>
      <c r="C53" s="699"/>
      <c r="D53" s="698" t="s">
        <v>789</v>
      </c>
      <c r="E53" s="697">
        <f>E23</f>
        <v>2000</v>
      </c>
      <c r="F53" s="693"/>
      <c r="G53" s="688">
        <v>0</v>
      </c>
    </row>
    <row r="54" spans="2:7" s="688" customFormat="1" ht="30.75" customHeight="1">
      <c r="B54" s="689"/>
      <c r="C54" s="694" t="s">
        <v>8</v>
      </c>
      <c r="D54" s="691"/>
      <c r="E54" s="692">
        <f>E12+E35+E31+E38+E40</f>
        <v>104999.7</v>
      </c>
      <c r="F54" s="693"/>
      <c r="G54" s="688">
        <v>84099.7</v>
      </c>
    </row>
    <row r="55" spans="2:7" s="688" customFormat="1" ht="27" customHeight="1">
      <c r="B55" s="689"/>
      <c r="C55" s="694" t="s">
        <v>9</v>
      </c>
      <c r="D55" s="691"/>
      <c r="E55" s="692">
        <f>E19</f>
        <v>37900</v>
      </c>
      <c r="F55" s="693"/>
      <c r="G55" s="688">
        <v>37900</v>
      </c>
    </row>
    <row r="56" spans="2:9" ht="23.25" customHeight="1">
      <c r="B56" s="683"/>
      <c r="C56" s="700" t="s">
        <v>10</v>
      </c>
      <c r="D56" s="700"/>
      <c r="E56" s="700"/>
      <c r="F56" s="700"/>
      <c r="G56" s="701"/>
      <c r="H56" s="701"/>
      <c r="I56" s="701"/>
    </row>
    <row r="57" spans="2:6" s="599" customFormat="1" ht="180.75" customHeight="1">
      <c r="B57" s="702" t="s">
        <v>11</v>
      </c>
      <c r="C57" s="703" t="s">
        <v>12</v>
      </c>
      <c r="D57" s="704" t="s">
        <v>153</v>
      </c>
      <c r="E57" s="705">
        <v>60000</v>
      </c>
      <c r="F57" s="706" t="s">
        <v>13</v>
      </c>
    </row>
    <row r="58" spans="2:6" s="599" customFormat="1" ht="142.5" customHeight="1">
      <c r="B58" s="707" t="s">
        <v>14</v>
      </c>
      <c r="C58" s="708" t="s">
        <v>15</v>
      </c>
      <c r="D58" s="707" t="s">
        <v>389</v>
      </c>
      <c r="E58" s="709">
        <v>193177</v>
      </c>
      <c r="F58" s="707" t="s">
        <v>16</v>
      </c>
    </row>
    <row r="59" spans="2:6" s="599" customFormat="1" ht="21" customHeight="1">
      <c r="B59" s="710"/>
      <c r="C59" s="711"/>
      <c r="D59" s="710"/>
      <c r="E59" s="712" t="s">
        <v>17</v>
      </c>
      <c r="F59" s="710"/>
    </row>
    <row r="60" spans="2:6" s="599" customFormat="1" ht="135" customHeight="1">
      <c r="B60" s="713" t="s">
        <v>18</v>
      </c>
      <c r="C60" s="647" t="s">
        <v>19</v>
      </c>
      <c r="D60" s="714" t="s">
        <v>20</v>
      </c>
      <c r="E60" s="649">
        <v>7500</v>
      </c>
      <c r="F60" s="618" t="s">
        <v>21</v>
      </c>
    </row>
    <row r="61" spans="2:6" s="599" customFormat="1" ht="165.75" customHeight="1">
      <c r="B61" s="715" t="s">
        <v>22</v>
      </c>
      <c r="C61" s="716" t="s">
        <v>23</v>
      </c>
      <c r="D61" s="604" t="s">
        <v>389</v>
      </c>
      <c r="E61" s="717">
        <v>6823</v>
      </c>
      <c r="F61" s="618" t="s">
        <v>24</v>
      </c>
    </row>
    <row r="62" spans="2:6" s="599" customFormat="1" ht="70.5" customHeight="1">
      <c r="B62" s="616" t="s">
        <v>25</v>
      </c>
      <c r="C62" s="635" t="s">
        <v>27</v>
      </c>
      <c r="D62" s="618" t="s">
        <v>358</v>
      </c>
      <c r="E62" s="640">
        <v>29300</v>
      </c>
      <c r="F62" s="620" t="s">
        <v>28</v>
      </c>
    </row>
    <row r="63" spans="2:6" s="599" customFormat="1" ht="99" customHeight="1">
      <c r="B63" s="613" t="s">
        <v>29</v>
      </c>
      <c r="C63" s="718" t="s">
        <v>30</v>
      </c>
      <c r="D63" s="719" t="s">
        <v>110</v>
      </c>
      <c r="E63" s="720">
        <v>150000</v>
      </c>
      <c r="F63" s="611" t="s">
        <v>31</v>
      </c>
    </row>
    <row r="64" spans="2:6" s="599" customFormat="1" ht="13.5" customHeight="1">
      <c r="B64" s="602"/>
      <c r="C64" s="603"/>
      <c r="D64" s="721"/>
      <c r="E64" s="717" t="s">
        <v>32</v>
      </c>
      <c r="F64" s="606"/>
    </row>
    <row r="65" spans="2:6" s="599" customFormat="1" ht="90" customHeight="1">
      <c r="B65" s="626" t="s">
        <v>33</v>
      </c>
      <c r="C65" s="603" t="s">
        <v>34</v>
      </c>
      <c r="D65" s="604" t="s">
        <v>35</v>
      </c>
      <c r="E65" s="619">
        <v>2000</v>
      </c>
      <c r="F65" s="618" t="s">
        <v>36</v>
      </c>
    </row>
    <row r="66" spans="2:6" s="599" customFormat="1" ht="69" customHeight="1">
      <c r="B66" s="713" t="s">
        <v>37</v>
      </c>
      <c r="C66" s="722" t="s">
        <v>38</v>
      </c>
      <c r="D66" s="723" t="s">
        <v>39</v>
      </c>
      <c r="E66" s="724">
        <v>10000</v>
      </c>
      <c r="F66" s="604" t="s">
        <v>40</v>
      </c>
    </row>
    <row r="67" spans="2:6" s="599" customFormat="1" ht="75" customHeight="1">
      <c r="B67" s="725" t="s">
        <v>41</v>
      </c>
      <c r="C67" s="726" t="s">
        <v>42</v>
      </c>
      <c r="D67" s="727" t="s">
        <v>43</v>
      </c>
      <c r="E67" s="728">
        <v>5040</v>
      </c>
      <c r="F67" s="609" t="s">
        <v>44</v>
      </c>
    </row>
    <row r="68" spans="2:6" s="599" customFormat="1" ht="87" customHeight="1">
      <c r="B68" s="616" t="s">
        <v>45</v>
      </c>
      <c r="C68" s="729" t="s">
        <v>46</v>
      </c>
      <c r="D68" s="673" t="s">
        <v>47</v>
      </c>
      <c r="E68" s="730">
        <v>8000</v>
      </c>
      <c r="F68" s="618" t="s">
        <v>48</v>
      </c>
    </row>
    <row r="69" spans="2:6" s="599" customFormat="1" ht="69" customHeight="1">
      <c r="B69" s="616" t="s">
        <v>49</v>
      </c>
      <c r="C69" s="635" t="s">
        <v>50</v>
      </c>
      <c r="D69" s="618" t="s">
        <v>51</v>
      </c>
      <c r="E69" s="619">
        <v>20000</v>
      </c>
      <c r="F69" s="618" t="s">
        <v>52</v>
      </c>
    </row>
    <row r="70" spans="1:6" ht="18" customHeight="1">
      <c r="A70" s="599"/>
      <c r="B70" s="731"/>
      <c r="C70" s="684" t="s">
        <v>53</v>
      </c>
      <c r="D70" s="732"/>
      <c r="E70" s="733">
        <f>E71+E80</f>
        <v>491840</v>
      </c>
      <c r="F70" s="734"/>
    </row>
    <row r="71" spans="1:6" s="599" customFormat="1" ht="15.75">
      <c r="A71" s="601"/>
      <c r="B71" s="689"/>
      <c r="C71" s="690" t="s">
        <v>4</v>
      </c>
      <c r="D71" s="735"/>
      <c r="E71" s="736">
        <f>E72+E79</f>
        <v>491840</v>
      </c>
      <c r="F71" s="698"/>
    </row>
    <row r="72" spans="2:6" s="599" customFormat="1" ht="15.75">
      <c r="B72" s="689"/>
      <c r="C72" s="694" t="s">
        <v>5</v>
      </c>
      <c r="D72" s="735"/>
      <c r="E72" s="736">
        <f>E73+E74+E75+E77+E78+E76</f>
        <v>491840</v>
      </c>
      <c r="F72" s="698"/>
    </row>
    <row r="73" spans="2:6" s="599" customFormat="1" ht="66.75" customHeight="1">
      <c r="B73" s="689"/>
      <c r="C73" s="737"/>
      <c r="D73" s="698" t="s">
        <v>153</v>
      </c>
      <c r="E73" s="738">
        <f>E57++E62</f>
        <v>89300</v>
      </c>
      <c r="F73" s="698"/>
    </row>
    <row r="74" spans="2:6" s="599" customFormat="1" ht="54" customHeight="1">
      <c r="B74" s="689"/>
      <c r="C74" s="695"/>
      <c r="D74" s="698" t="s">
        <v>389</v>
      </c>
      <c r="E74" s="738">
        <f>E58+E61</f>
        <v>200000</v>
      </c>
      <c r="F74" s="698"/>
    </row>
    <row r="75" spans="2:6" s="599" customFormat="1" ht="69" customHeight="1">
      <c r="B75" s="739"/>
      <c r="C75" s="695"/>
      <c r="D75" s="698" t="s">
        <v>110</v>
      </c>
      <c r="E75" s="738">
        <f>E63</f>
        <v>150000</v>
      </c>
      <c r="F75" s="698"/>
    </row>
    <row r="76" spans="2:6" s="599" customFormat="1" ht="47.25">
      <c r="B76" s="740"/>
      <c r="C76" s="695"/>
      <c r="D76" s="696" t="s">
        <v>20</v>
      </c>
      <c r="E76" s="738">
        <f>E60</f>
        <v>7500</v>
      </c>
      <c r="F76" s="698"/>
    </row>
    <row r="77" spans="2:6" s="599" customFormat="1" ht="22.5" customHeight="1">
      <c r="B77" s="740"/>
      <c r="C77" s="695"/>
      <c r="D77" s="696" t="s">
        <v>365</v>
      </c>
      <c r="E77" s="738">
        <f>E65</f>
        <v>2000</v>
      </c>
      <c r="F77" s="698"/>
    </row>
    <row r="78" spans="2:6" s="599" customFormat="1" ht="22.5" customHeight="1">
      <c r="B78" s="740"/>
      <c r="C78" s="695"/>
      <c r="D78" s="696" t="s">
        <v>484</v>
      </c>
      <c r="E78" s="738">
        <f>E66+E67+E68+E69</f>
        <v>43040</v>
      </c>
      <c r="F78" s="698"/>
    </row>
    <row r="79" spans="2:6" s="599" customFormat="1" ht="20.25" customHeight="1">
      <c r="B79" s="740"/>
      <c r="C79" s="741" t="s">
        <v>54</v>
      </c>
      <c r="D79" s="735"/>
      <c r="E79" s="736">
        <v>0</v>
      </c>
      <c r="F79" s="698"/>
    </row>
    <row r="80" spans="1:6" s="599" customFormat="1" ht="38.25" customHeight="1">
      <c r="A80" s="742"/>
      <c r="B80" s="683"/>
      <c r="C80" s="743" t="s">
        <v>9</v>
      </c>
      <c r="D80" s="735"/>
      <c r="E80" s="736">
        <v>0</v>
      </c>
      <c r="F80" s="698"/>
    </row>
    <row r="81" spans="1:6" ht="21" customHeight="1">
      <c r="A81" s="599"/>
      <c r="B81" s="689"/>
      <c r="C81" s="744" t="s">
        <v>55</v>
      </c>
      <c r="D81" s="744"/>
      <c r="E81" s="744"/>
      <c r="F81" s="744"/>
    </row>
    <row r="82" spans="1:6" s="599" customFormat="1" ht="225" customHeight="1">
      <c r="A82" s="601"/>
      <c r="B82" s="616" t="s">
        <v>688</v>
      </c>
      <c r="C82" s="635" t="s">
        <v>56</v>
      </c>
      <c r="D82" s="618" t="s">
        <v>671</v>
      </c>
      <c r="E82" s="619">
        <v>141300</v>
      </c>
      <c r="F82" s="618" t="s">
        <v>57</v>
      </c>
    </row>
    <row r="83" spans="1:6" ht="19.5" customHeight="1">
      <c r="A83" s="599"/>
      <c r="B83" s="616" t="s">
        <v>58</v>
      </c>
      <c r="C83" s="745" t="s">
        <v>59</v>
      </c>
      <c r="D83" s="746"/>
      <c r="E83" s="747"/>
      <c r="F83" s="748"/>
    </row>
    <row r="84" spans="1:6" s="599" customFormat="1" ht="49.5" customHeight="1">
      <c r="A84" s="601"/>
      <c r="B84" s="658" t="s">
        <v>60</v>
      </c>
      <c r="C84" s="749" t="s">
        <v>61</v>
      </c>
      <c r="D84" s="750" t="s">
        <v>390</v>
      </c>
      <c r="E84" s="751">
        <v>20000</v>
      </c>
      <c r="F84" s="752" t="s">
        <v>62</v>
      </c>
    </row>
    <row r="85" spans="2:6" s="599" customFormat="1" ht="16.5" customHeight="1">
      <c r="B85" s="668"/>
      <c r="C85" s="753"/>
      <c r="D85" s="754"/>
      <c r="E85" s="755" t="s">
        <v>63</v>
      </c>
      <c r="F85" s="756"/>
    </row>
    <row r="86" spans="2:6" s="599" customFormat="1" ht="48" customHeight="1">
      <c r="B86" s="614" t="s">
        <v>64</v>
      </c>
      <c r="C86" s="757" t="s">
        <v>65</v>
      </c>
      <c r="D86" s="750" t="s">
        <v>390</v>
      </c>
      <c r="E86" s="758">
        <v>4750</v>
      </c>
      <c r="F86" s="752" t="s">
        <v>66</v>
      </c>
    </row>
    <row r="87" spans="2:6" s="599" customFormat="1" ht="14.25" customHeight="1">
      <c r="B87" s="759"/>
      <c r="C87" s="760"/>
      <c r="D87" s="754"/>
      <c r="E87" s="755" t="s">
        <v>67</v>
      </c>
      <c r="F87" s="756"/>
    </row>
    <row r="88" spans="1:6" s="599" customFormat="1" ht="40.5" customHeight="1">
      <c r="A88" s="761"/>
      <c r="B88" s="658" t="s">
        <v>68</v>
      </c>
      <c r="C88" s="757" t="s">
        <v>69</v>
      </c>
      <c r="D88" s="750" t="s">
        <v>390</v>
      </c>
      <c r="E88" s="758">
        <v>25000</v>
      </c>
      <c r="F88" s="752" t="s">
        <v>62</v>
      </c>
    </row>
    <row r="89" spans="1:6" s="599" customFormat="1" ht="20.25" customHeight="1">
      <c r="A89" s="761"/>
      <c r="B89" s="668"/>
      <c r="C89" s="760"/>
      <c r="D89" s="754"/>
      <c r="E89" s="755" t="s">
        <v>70</v>
      </c>
      <c r="F89" s="756"/>
    </row>
    <row r="90" spans="2:6" s="599" customFormat="1" ht="63" customHeight="1">
      <c r="B90" s="658" t="s">
        <v>71</v>
      </c>
      <c r="C90" s="757" t="s">
        <v>72</v>
      </c>
      <c r="D90" s="750" t="s">
        <v>390</v>
      </c>
      <c r="E90" s="758">
        <v>277000</v>
      </c>
      <c r="F90" s="762" t="s">
        <v>73</v>
      </c>
    </row>
    <row r="91" spans="1:6" ht="17.25" customHeight="1">
      <c r="A91" s="599"/>
      <c r="B91" s="668"/>
      <c r="C91" s="760"/>
      <c r="D91" s="754"/>
      <c r="E91" s="763" t="s">
        <v>74</v>
      </c>
      <c r="F91" s="764"/>
    </row>
    <row r="92" spans="1:6" s="599" customFormat="1" ht="78" customHeight="1">
      <c r="A92" s="765"/>
      <c r="B92" s="658" t="s">
        <v>75</v>
      </c>
      <c r="C92" s="630" t="s">
        <v>76</v>
      </c>
      <c r="D92" s="750" t="s">
        <v>744</v>
      </c>
      <c r="E92" s="766">
        <v>15000</v>
      </c>
      <c r="F92" s="752" t="s">
        <v>77</v>
      </c>
    </row>
    <row r="93" spans="1:6" s="599" customFormat="1" ht="16.5" customHeight="1">
      <c r="A93" s="761"/>
      <c r="B93" s="668"/>
      <c r="C93" s="632"/>
      <c r="D93" s="754"/>
      <c r="E93" s="763" t="s">
        <v>78</v>
      </c>
      <c r="F93" s="756"/>
    </row>
    <row r="94" spans="1:6" s="599" customFormat="1" ht="130.5" customHeight="1">
      <c r="A94" s="761"/>
      <c r="B94" s="616" t="s">
        <v>79</v>
      </c>
      <c r="C94" s="635" t="s">
        <v>127</v>
      </c>
      <c r="D94" s="618" t="s">
        <v>671</v>
      </c>
      <c r="E94" s="767">
        <v>1200</v>
      </c>
      <c r="F94" s="620" t="s">
        <v>128</v>
      </c>
    </row>
    <row r="95" spans="1:7" s="599" customFormat="1" ht="20.25" customHeight="1">
      <c r="A95" s="761"/>
      <c r="B95" s="768"/>
      <c r="C95" s="769" t="s">
        <v>129</v>
      </c>
      <c r="D95" s="770"/>
      <c r="E95" s="771">
        <f>E96+E105</f>
        <v>484250</v>
      </c>
      <c r="F95" s="772"/>
      <c r="G95" s="773"/>
    </row>
    <row r="96" spans="1:7" s="599" customFormat="1" ht="27.75" customHeight="1">
      <c r="A96" s="761"/>
      <c r="B96" s="689"/>
      <c r="C96" s="690" t="s">
        <v>4</v>
      </c>
      <c r="D96" s="698"/>
      <c r="E96" s="734">
        <f>E97+E101+E100</f>
        <v>484250</v>
      </c>
      <c r="F96" s="693"/>
      <c r="G96" s="773"/>
    </row>
    <row r="97" spans="1:7" s="599" customFormat="1" ht="15.75">
      <c r="A97" s="761"/>
      <c r="B97" s="689"/>
      <c r="C97" s="694" t="s">
        <v>5</v>
      </c>
      <c r="D97" s="698"/>
      <c r="E97" s="734">
        <f>E98+E99+E102+E103+E104</f>
        <v>484250</v>
      </c>
      <c r="F97" s="693"/>
      <c r="G97" s="773"/>
    </row>
    <row r="98" spans="1:7" s="599" customFormat="1" ht="47.25">
      <c r="A98" s="761"/>
      <c r="B98" s="689"/>
      <c r="C98" s="695"/>
      <c r="D98" s="698" t="s">
        <v>358</v>
      </c>
      <c r="E98" s="738">
        <f>E82</f>
        <v>141300</v>
      </c>
      <c r="F98" s="693"/>
      <c r="G98" s="773"/>
    </row>
    <row r="99" spans="1:7" s="599" customFormat="1" ht="31.5">
      <c r="A99" s="761"/>
      <c r="B99" s="689"/>
      <c r="C99" s="695"/>
      <c r="D99" s="696" t="s">
        <v>390</v>
      </c>
      <c r="E99" s="738">
        <f>E90</f>
        <v>277000</v>
      </c>
      <c r="F99" s="693"/>
      <c r="G99" s="773"/>
    </row>
    <row r="100" spans="1:7" s="599" customFormat="1" ht="15.75">
      <c r="A100" s="761"/>
      <c r="B100" s="768"/>
      <c r="C100" s="741" t="s">
        <v>54</v>
      </c>
      <c r="D100" s="698"/>
      <c r="E100" s="734">
        <v>0</v>
      </c>
      <c r="F100" s="774"/>
      <c r="G100" s="773"/>
    </row>
    <row r="101" spans="1:7" s="599" customFormat="1" ht="31.5">
      <c r="A101" s="761"/>
      <c r="B101" s="768"/>
      <c r="C101" s="775" t="s">
        <v>130</v>
      </c>
      <c r="D101" s="698"/>
      <c r="E101" s="734"/>
      <c r="F101" s="693"/>
      <c r="G101" s="773"/>
    </row>
    <row r="102" spans="1:7" s="599" customFormat="1" ht="47.25">
      <c r="A102" s="761"/>
      <c r="B102" s="768"/>
      <c r="C102" s="776" t="s">
        <v>131</v>
      </c>
      <c r="D102" s="702" t="s">
        <v>744</v>
      </c>
      <c r="E102" s="738">
        <f>E92</f>
        <v>15000</v>
      </c>
      <c r="F102" s="693"/>
      <c r="G102" s="773"/>
    </row>
    <row r="103" spans="1:7" s="599" customFormat="1" ht="67.5" customHeight="1">
      <c r="A103" s="761"/>
      <c r="B103" s="768"/>
      <c r="C103" s="776" t="s">
        <v>132</v>
      </c>
      <c r="D103" s="777" t="s">
        <v>671</v>
      </c>
      <c r="E103" s="738">
        <f>E94</f>
        <v>1200</v>
      </c>
      <c r="F103" s="693"/>
      <c r="G103" s="773"/>
    </row>
    <row r="104" spans="1:7" s="599" customFormat="1" ht="31.5">
      <c r="A104" s="761"/>
      <c r="B104" s="768"/>
      <c r="C104" s="776" t="s">
        <v>133</v>
      </c>
      <c r="D104" s="778" t="s">
        <v>390</v>
      </c>
      <c r="E104" s="738">
        <f>E84+E86+E88</f>
        <v>49750</v>
      </c>
      <c r="F104" s="693"/>
      <c r="G104" s="773"/>
    </row>
    <row r="105" spans="1:7" s="599" customFormat="1" ht="15.75">
      <c r="A105" s="761"/>
      <c r="B105" s="689"/>
      <c r="C105" s="743" t="s">
        <v>9</v>
      </c>
      <c r="D105" s="691"/>
      <c r="E105" s="734">
        <v>0</v>
      </c>
      <c r="F105" s="693"/>
      <c r="G105" s="773"/>
    </row>
    <row r="106" spans="1:7" s="599" customFormat="1" ht="15.75">
      <c r="A106" s="761"/>
      <c r="B106" s="689"/>
      <c r="C106" s="743"/>
      <c r="D106" s="691"/>
      <c r="E106" s="734"/>
      <c r="F106" s="693"/>
      <c r="G106" s="773"/>
    </row>
    <row r="107" spans="1:7" s="599" customFormat="1" ht="20.25" customHeight="1">
      <c r="A107" s="761"/>
      <c r="B107" s="689"/>
      <c r="C107" s="695"/>
      <c r="D107" s="691"/>
      <c r="E107" s="734"/>
      <c r="F107" s="693"/>
      <c r="G107" s="773"/>
    </row>
    <row r="108" spans="2:6" s="599" customFormat="1" ht="16.5">
      <c r="B108" s="768"/>
      <c r="C108" s="779" t="s">
        <v>134</v>
      </c>
      <c r="D108" s="780"/>
      <c r="E108" s="781">
        <f>E109+E129</f>
        <v>2618437.5</v>
      </c>
      <c r="F108" s="782"/>
    </row>
    <row r="109" spans="2:6" s="599" customFormat="1" ht="16.5">
      <c r="B109" s="689"/>
      <c r="C109" s="690" t="s">
        <v>4</v>
      </c>
      <c r="D109" s="780"/>
      <c r="E109" s="736">
        <f>E110+E124</f>
        <v>2580537.5</v>
      </c>
      <c r="F109" s="783"/>
    </row>
    <row r="110" spans="2:6" s="599" customFormat="1" ht="16.5">
      <c r="B110" s="768"/>
      <c r="C110" s="694" t="s">
        <v>5</v>
      </c>
      <c r="D110" s="780"/>
      <c r="E110" s="736">
        <f>SUM(E111:E123)+E126+E127+E128</f>
        <v>2497862.8</v>
      </c>
      <c r="F110" s="783"/>
    </row>
    <row r="111" spans="2:6" s="599" customFormat="1" ht="47.25">
      <c r="B111" s="616"/>
      <c r="C111" s="784"/>
      <c r="D111" s="714" t="s">
        <v>358</v>
      </c>
      <c r="E111" s="640">
        <v>447854.7</v>
      </c>
      <c r="F111" s="640"/>
    </row>
    <row r="112" spans="2:6" s="599" customFormat="1" ht="31.5">
      <c r="B112" s="616"/>
      <c r="C112" s="784"/>
      <c r="D112" s="714" t="s">
        <v>135</v>
      </c>
      <c r="E112" s="640">
        <v>611050</v>
      </c>
      <c r="F112" s="640"/>
    </row>
    <row r="113" spans="1:6" ht="47.25">
      <c r="A113" s="599"/>
      <c r="B113" s="616"/>
      <c r="C113" s="784"/>
      <c r="D113" s="714" t="s">
        <v>708</v>
      </c>
      <c r="E113" s="640">
        <v>190000</v>
      </c>
      <c r="F113" s="785"/>
    </row>
    <row r="114" spans="2:6" ht="31.5">
      <c r="B114" s="616"/>
      <c r="C114" s="786"/>
      <c r="D114" s="787" t="s">
        <v>136</v>
      </c>
      <c r="E114" s="640">
        <v>135669.8</v>
      </c>
      <c r="F114" s="785"/>
    </row>
    <row r="115" spans="2:6" ht="47.25">
      <c r="B115" s="616"/>
      <c r="C115" s="786"/>
      <c r="D115" s="787" t="s">
        <v>744</v>
      </c>
      <c r="E115" s="640">
        <v>163204</v>
      </c>
      <c r="F115" s="785"/>
    </row>
    <row r="116" spans="2:6" ht="31.5">
      <c r="B116" s="616"/>
      <c r="C116" s="786"/>
      <c r="D116" s="787" t="s">
        <v>137</v>
      </c>
      <c r="E116" s="640">
        <v>152191.1</v>
      </c>
      <c r="F116" s="785"/>
    </row>
    <row r="117" spans="2:6" ht="47.25">
      <c r="B117" s="616"/>
      <c r="C117" s="786"/>
      <c r="D117" s="787" t="s">
        <v>667</v>
      </c>
      <c r="E117" s="640">
        <v>2900</v>
      </c>
      <c r="F117" s="785"/>
    </row>
    <row r="118" spans="2:30" ht="63">
      <c r="B118" s="616"/>
      <c r="C118" s="786"/>
      <c r="D118" s="787" t="s">
        <v>475</v>
      </c>
      <c r="E118" s="640">
        <v>155500</v>
      </c>
      <c r="F118" s="785"/>
      <c r="G118" s="765"/>
      <c r="H118" s="765"/>
      <c r="I118" s="765"/>
      <c r="J118" s="765"/>
      <c r="K118" s="765"/>
      <c r="L118" s="765"/>
      <c r="M118" s="765"/>
      <c r="N118" s="765"/>
      <c r="O118" s="765"/>
      <c r="P118" s="765"/>
      <c r="Q118" s="765"/>
      <c r="R118" s="765"/>
      <c r="S118" s="765"/>
      <c r="T118" s="765"/>
      <c r="U118" s="765"/>
      <c r="V118" s="765"/>
      <c r="W118" s="765"/>
      <c r="X118" s="765"/>
      <c r="Y118" s="765"/>
      <c r="Z118" s="765"/>
      <c r="AA118" s="765"/>
      <c r="AB118" s="765"/>
      <c r="AC118" s="765"/>
      <c r="AD118" s="765"/>
    </row>
    <row r="119" spans="2:6" ht="31.5">
      <c r="B119" s="616"/>
      <c r="C119" s="786"/>
      <c r="D119" s="787" t="s">
        <v>80</v>
      </c>
      <c r="E119" s="640">
        <v>214407.2</v>
      </c>
      <c r="F119" s="785"/>
    </row>
    <row r="120" spans="2:6" ht="31.5">
      <c r="B120" s="616"/>
      <c r="C120" s="786"/>
      <c r="D120" s="787" t="s">
        <v>668</v>
      </c>
      <c r="E120" s="640">
        <v>279000</v>
      </c>
      <c r="F120" s="785"/>
    </row>
    <row r="121" spans="2:6" ht="47.25">
      <c r="B121" s="626"/>
      <c r="C121" s="788"/>
      <c r="D121" s="714" t="s">
        <v>745</v>
      </c>
      <c r="E121" s="640">
        <v>7500</v>
      </c>
      <c r="F121" s="785"/>
    </row>
    <row r="122" spans="2:6" ht="15.75">
      <c r="B122" s="616"/>
      <c r="C122" s="617"/>
      <c r="D122" s="616" t="s">
        <v>484</v>
      </c>
      <c r="E122" s="640">
        <v>43040</v>
      </c>
      <c r="F122" s="785"/>
    </row>
    <row r="123" spans="1:6" ht="15.75">
      <c r="A123" s="789"/>
      <c r="B123" s="616"/>
      <c r="C123" s="617"/>
      <c r="D123" s="616" t="s">
        <v>365</v>
      </c>
      <c r="E123" s="640">
        <v>2000</v>
      </c>
      <c r="F123" s="785"/>
    </row>
    <row r="124" spans="1:6" ht="15.75">
      <c r="A124" s="765"/>
      <c r="B124" s="616"/>
      <c r="C124" s="790" t="s">
        <v>54</v>
      </c>
      <c r="D124" s="617"/>
      <c r="E124" s="791">
        <v>82674.7</v>
      </c>
      <c r="F124" s="785"/>
    </row>
    <row r="125" spans="2:6" ht="81.75" customHeight="1">
      <c r="B125" s="616"/>
      <c r="C125" s="792" t="s">
        <v>81</v>
      </c>
      <c r="D125" s="714"/>
      <c r="E125" s="640"/>
      <c r="F125" s="642"/>
    </row>
    <row r="126" spans="2:6" ht="81.75" customHeight="1">
      <c r="B126" s="616"/>
      <c r="C126" s="792" t="s">
        <v>82</v>
      </c>
      <c r="D126" s="714" t="s">
        <v>83</v>
      </c>
      <c r="E126" s="640">
        <v>49750</v>
      </c>
      <c r="F126" s="642"/>
    </row>
    <row r="127" spans="2:6" ht="81.75" customHeight="1">
      <c r="B127" s="616"/>
      <c r="C127" s="792" t="s">
        <v>84</v>
      </c>
      <c r="D127" s="714" t="s">
        <v>358</v>
      </c>
      <c r="E127" s="640">
        <v>2000</v>
      </c>
      <c r="F127" s="642"/>
    </row>
    <row r="128" spans="2:6" ht="81.75" customHeight="1">
      <c r="B128" s="616"/>
      <c r="C128" s="792" t="s">
        <v>85</v>
      </c>
      <c r="D128" s="714" t="s">
        <v>744</v>
      </c>
      <c r="E128" s="640">
        <v>41796</v>
      </c>
      <c r="F128" s="642"/>
    </row>
    <row r="129" spans="2:6" s="612" customFormat="1" ht="15.75">
      <c r="B129" s="616"/>
      <c r="C129" s="793" t="s">
        <v>9</v>
      </c>
      <c r="D129" s="617"/>
      <c r="E129" s="791">
        <v>37900</v>
      </c>
      <c r="F129" s="642"/>
    </row>
    <row r="130" spans="2:6" ht="15.75">
      <c r="B130" s="794"/>
      <c r="C130" s="795"/>
      <c r="D130" s="796"/>
      <c r="E130" s="797"/>
      <c r="F130" s="795"/>
    </row>
    <row r="131" spans="2:6" ht="15.75">
      <c r="B131" s="794"/>
      <c r="C131" s="795"/>
      <c r="D131" s="796"/>
      <c r="E131" s="797"/>
      <c r="F131" s="795"/>
    </row>
    <row r="132" spans="2:6" ht="15.75">
      <c r="B132" s="794"/>
      <c r="C132" s="795"/>
      <c r="D132" s="796"/>
      <c r="E132" s="797"/>
      <c r="F132" s="795"/>
    </row>
    <row r="133" spans="2:6" ht="15.75">
      <c r="B133" s="794"/>
      <c r="C133" s="795"/>
      <c r="D133" s="796"/>
      <c r="E133" s="797"/>
      <c r="F133" s="795"/>
    </row>
    <row r="134" ht="15.75">
      <c r="C134" s="799"/>
    </row>
    <row r="135" ht="15.75">
      <c r="C135" s="799"/>
    </row>
    <row r="136" ht="15.75">
      <c r="C136" s="799"/>
    </row>
    <row r="137" ht="15.75">
      <c r="C137" s="799"/>
    </row>
    <row r="141" spans="5:6" ht="15.75">
      <c r="E141" s="797"/>
      <c r="F141" s="795"/>
    </row>
    <row r="142" spans="2:6" ht="15">
      <c r="B142" s="601"/>
      <c r="C142" s="601"/>
      <c r="D142" s="601"/>
      <c r="E142" s="797"/>
      <c r="F142" s="795"/>
    </row>
    <row r="143" spans="2:6" ht="15">
      <c r="B143" s="601"/>
      <c r="C143" s="601"/>
      <c r="D143" s="601"/>
      <c r="E143" s="797"/>
      <c r="F143" s="795"/>
    </row>
    <row r="144" spans="2:6" ht="15">
      <c r="B144" s="601"/>
      <c r="C144" s="601"/>
      <c r="D144" s="601"/>
      <c r="E144" s="797"/>
      <c r="F144" s="795"/>
    </row>
    <row r="145" spans="2:6" ht="15">
      <c r="B145" s="601"/>
      <c r="C145" s="601"/>
      <c r="D145" s="601"/>
      <c r="E145" s="797"/>
      <c r="F145" s="795"/>
    </row>
    <row r="146" spans="2:6" ht="15">
      <c r="B146" s="601"/>
      <c r="C146" s="601"/>
      <c r="D146" s="601"/>
      <c r="E146" s="797"/>
      <c r="F146" s="795"/>
    </row>
    <row r="147" spans="2:6" ht="15">
      <c r="B147" s="601"/>
      <c r="C147" s="601"/>
      <c r="D147" s="601"/>
      <c r="E147" s="797"/>
      <c r="F147" s="795"/>
    </row>
    <row r="148" spans="2:6" ht="15">
      <c r="B148" s="601"/>
      <c r="C148" s="601"/>
      <c r="D148" s="601"/>
      <c r="E148" s="797"/>
      <c r="F148" s="795"/>
    </row>
    <row r="149" spans="2:6" ht="15">
      <c r="B149" s="601"/>
      <c r="C149" s="601"/>
      <c r="D149" s="601"/>
      <c r="E149" s="797"/>
      <c r="F149" s="795"/>
    </row>
    <row r="150" spans="2:6" ht="15">
      <c r="B150" s="601"/>
      <c r="C150" s="601"/>
      <c r="D150" s="601"/>
      <c r="E150" s="797"/>
      <c r="F150" s="795"/>
    </row>
    <row r="151" spans="2:6" ht="15">
      <c r="B151" s="601"/>
      <c r="C151" s="601"/>
      <c r="D151" s="601"/>
      <c r="E151" s="797"/>
      <c r="F151" s="795"/>
    </row>
    <row r="152" spans="2:6" ht="15">
      <c r="B152" s="601"/>
      <c r="C152" s="601"/>
      <c r="D152" s="601"/>
      <c r="E152" s="797"/>
      <c r="F152" s="795"/>
    </row>
    <row r="153" spans="2:6" ht="15">
      <c r="B153" s="601"/>
      <c r="C153" s="601"/>
      <c r="D153" s="601"/>
      <c r="E153" s="797"/>
      <c r="F153" s="795"/>
    </row>
    <row r="154" spans="2:6" ht="15">
      <c r="B154" s="601"/>
      <c r="C154" s="601"/>
      <c r="D154" s="601"/>
      <c r="E154" s="797"/>
      <c r="F154" s="795"/>
    </row>
    <row r="155" spans="2:6" ht="15">
      <c r="B155" s="601"/>
      <c r="C155" s="601"/>
      <c r="D155" s="601"/>
      <c r="E155" s="797"/>
      <c r="F155" s="795"/>
    </row>
    <row r="156" spans="2:6" ht="15">
      <c r="B156" s="601"/>
      <c r="C156" s="601"/>
      <c r="D156" s="601"/>
      <c r="E156" s="797"/>
      <c r="F156" s="795"/>
    </row>
    <row r="157" spans="2:6" ht="15">
      <c r="B157" s="601"/>
      <c r="C157" s="601"/>
      <c r="D157" s="601"/>
      <c r="E157" s="797"/>
      <c r="F157" s="795"/>
    </row>
    <row r="158" spans="2:6" ht="15">
      <c r="B158" s="601"/>
      <c r="C158" s="601"/>
      <c r="D158" s="601"/>
      <c r="E158" s="797"/>
      <c r="F158" s="795"/>
    </row>
    <row r="159" spans="2:6" ht="15">
      <c r="B159" s="601"/>
      <c r="C159" s="601"/>
      <c r="D159" s="601"/>
      <c r="E159" s="797"/>
      <c r="F159" s="795"/>
    </row>
    <row r="160" spans="2:6" ht="15">
      <c r="B160" s="601"/>
      <c r="C160" s="601"/>
      <c r="D160" s="601"/>
      <c r="E160" s="797"/>
      <c r="F160" s="795"/>
    </row>
    <row r="161" spans="2:6" ht="15">
      <c r="B161" s="601"/>
      <c r="C161" s="601"/>
      <c r="D161" s="601"/>
      <c r="E161" s="797"/>
      <c r="F161" s="795"/>
    </row>
    <row r="162" spans="2:6" ht="15">
      <c r="B162" s="601"/>
      <c r="C162" s="601"/>
      <c r="D162" s="601"/>
      <c r="E162" s="797"/>
      <c r="F162" s="795"/>
    </row>
    <row r="163" spans="2:6" ht="15">
      <c r="B163" s="601"/>
      <c r="C163" s="601"/>
      <c r="D163" s="601"/>
      <c r="E163" s="797"/>
      <c r="F163" s="795"/>
    </row>
    <row r="164" spans="2:6" ht="15">
      <c r="B164" s="601"/>
      <c r="C164" s="601"/>
      <c r="D164" s="601"/>
      <c r="E164" s="797"/>
      <c r="F164" s="795"/>
    </row>
    <row r="165" spans="2:6" ht="15">
      <c r="B165" s="601"/>
      <c r="C165" s="601"/>
      <c r="D165" s="601"/>
      <c r="E165" s="797"/>
      <c r="F165" s="795"/>
    </row>
    <row r="166" spans="2:6" ht="15">
      <c r="B166" s="601"/>
      <c r="C166" s="601"/>
      <c r="D166" s="601"/>
      <c r="E166" s="797"/>
      <c r="F166" s="795"/>
    </row>
    <row r="167" spans="2:6" ht="15">
      <c r="B167" s="601"/>
      <c r="C167" s="601"/>
      <c r="D167" s="601"/>
      <c r="E167" s="797"/>
      <c r="F167" s="795"/>
    </row>
    <row r="168" spans="2:6" ht="15">
      <c r="B168" s="601"/>
      <c r="C168" s="601"/>
      <c r="D168" s="601"/>
      <c r="E168" s="797"/>
      <c r="F168" s="795"/>
    </row>
    <row r="169" spans="2:6" ht="15">
      <c r="B169" s="601"/>
      <c r="C169" s="601"/>
      <c r="D169" s="601"/>
      <c r="E169" s="797"/>
      <c r="F169" s="795"/>
    </row>
    <row r="170" spans="2:6" ht="15">
      <c r="B170" s="601"/>
      <c r="C170" s="601"/>
      <c r="D170" s="601"/>
      <c r="E170" s="797"/>
      <c r="F170" s="795"/>
    </row>
    <row r="171" spans="2:6" ht="15">
      <c r="B171" s="601"/>
      <c r="C171" s="601"/>
      <c r="D171" s="601"/>
      <c r="E171" s="797"/>
      <c r="F171" s="795"/>
    </row>
    <row r="172" spans="2:6" ht="15">
      <c r="B172" s="601"/>
      <c r="C172" s="601"/>
      <c r="D172" s="601"/>
      <c r="E172" s="797"/>
      <c r="F172" s="795"/>
    </row>
    <row r="173" spans="2:6" ht="15">
      <c r="B173" s="601"/>
      <c r="C173" s="601"/>
      <c r="D173" s="601"/>
      <c r="E173" s="797"/>
      <c r="F173" s="795"/>
    </row>
    <row r="174" spans="2:6" ht="15">
      <c r="B174" s="601"/>
      <c r="C174" s="601"/>
      <c r="D174" s="601"/>
      <c r="E174" s="797"/>
      <c r="F174" s="795"/>
    </row>
    <row r="175" spans="2:6" ht="15">
      <c r="B175" s="601"/>
      <c r="C175" s="601"/>
      <c r="D175" s="601"/>
      <c r="E175" s="797"/>
      <c r="F175" s="795"/>
    </row>
    <row r="176" spans="2:6" ht="15">
      <c r="B176" s="601"/>
      <c r="C176" s="601"/>
      <c r="D176" s="601"/>
      <c r="E176" s="797"/>
      <c r="F176" s="795"/>
    </row>
    <row r="177" spans="2:6" ht="15">
      <c r="B177" s="601"/>
      <c r="C177" s="601"/>
      <c r="D177" s="601"/>
      <c r="E177" s="797"/>
      <c r="F177" s="795"/>
    </row>
    <row r="178" spans="2:6" ht="15">
      <c r="B178" s="601"/>
      <c r="C178" s="601"/>
      <c r="D178" s="601"/>
      <c r="E178" s="797"/>
      <c r="F178" s="795"/>
    </row>
    <row r="179" spans="2:6" ht="15">
      <c r="B179" s="601"/>
      <c r="C179" s="601"/>
      <c r="D179" s="601"/>
      <c r="E179" s="797"/>
      <c r="F179" s="795"/>
    </row>
    <row r="180" spans="2:6" ht="15">
      <c r="B180" s="601"/>
      <c r="C180" s="601"/>
      <c r="D180" s="601"/>
      <c r="E180" s="797"/>
      <c r="F180" s="795"/>
    </row>
    <row r="181" spans="2:6" ht="15">
      <c r="B181" s="601"/>
      <c r="C181" s="601"/>
      <c r="D181" s="601"/>
      <c r="E181" s="797"/>
      <c r="F181" s="795"/>
    </row>
    <row r="182" spans="2:6" ht="15">
      <c r="B182" s="601"/>
      <c r="C182" s="601"/>
      <c r="D182" s="601"/>
      <c r="E182" s="797"/>
      <c r="F182" s="795"/>
    </row>
    <row r="183" spans="2:6" ht="15">
      <c r="B183" s="601"/>
      <c r="C183" s="601"/>
      <c r="D183" s="601"/>
      <c r="E183" s="797"/>
      <c r="F183" s="795"/>
    </row>
    <row r="184" spans="2:6" ht="15">
      <c r="B184" s="601"/>
      <c r="C184" s="601"/>
      <c r="D184" s="601"/>
      <c r="E184" s="797"/>
      <c r="F184" s="795"/>
    </row>
    <row r="185" spans="2:6" ht="15">
      <c r="B185" s="601"/>
      <c r="C185" s="601"/>
      <c r="D185" s="601"/>
      <c r="E185" s="797"/>
      <c r="F185" s="795"/>
    </row>
    <row r="186" spans="2:6" ht="15">
      <c r="B186" s="601"/>
      <c r="C186" s="601"/>
      <c r="D186" s="601"/>
      <c r="E186" s="797"/>
      <c r="F186" s="795"/>
    </row>
    <row r="187" spans="2:6" ht="15">
      <c r="B187" s="601"/>
      <c r="C187" s="601"/>
      <c r="D187" s="601"/>
      <c r="E187" s="797"/>
      <c r="F187" s="795"/>
    </row>
    <row r="188" spans="2:6" ht="15">
      <c r="B188" s="601"/>
      <c r="C188" s="601"/>
      <c r="D188" s="601"/>
      <c r="E188" s="797"/>
      <c r="F188" s="795"/>
    </row>
    <row r="189" spans="2:6" ht="15">
      <c r="B189" s="601"/>
      <c r="C189" s="601"/>
      <c r="D189" s="601"/>
      <c r="E189" s="797"/>
      <c r="F189" s="795"/>
    </row>
    <row r="190" spans="2:6" ht="15">
      <c r="B190" s="601"/>
      <c r="C190" s="601"/>
      <c r="D190" s="601"/>
      <c r="E190" s="797"/>
      <c r="F190" s="795"/>
    </row>
    <row r="191" spans="2:6" ht="15">
      <c r="B191" s="601"/>
      <c r="C191" s="601"/>
      <c r="D191" s="601"/>
      <c r="E191" s="797"/>
      <c r="F191" s="795"/>
    </row>
    <row r="192" spans="2:6" ht="15">
      <c r="B192" s="601"/>
      <c r="C192" s="601"/>
      <c r="D192" s="601"/>
      <c r="E192" s="797"/>
      <c r="F192" s="795"/>
    </row>
    <row r="193" spans="2:6" ht="15">
      <c r="B193" s="601"/>
      <c r="C193" s="601"/>
      <c r="D193" s="601"/>
      <c r="E193" s="797"/>
      <c r="F193" s="795"/>
    </row>
    <row r="194" spans="2:6" ht="15">
      <c r="B194" s="601"/>
      <c r="C194" s="601"/>
      <c r="D194" s="601"/>
      <c r="E194" s="797"/>
      <c r="F194" s="795"/>
    </row>
    <row r="195" spans="2:6" ht="15">
      <c r="B195" s="601"/>
      <c r="C195" s="601"/>
      <c r="D195" s="601"/>
      <c r="E195" s="797"/>
      <c r="F195" s="795"/>
    </row>
    <row r="196" spans="2:6" ht="15">
      <c r="B196" s="601"/>
      <c r="C196" s="601"/>
      <c r="D196" s="601"/>
      <c r="E196" s="797"/>
      <c r="F196" s="795"/>
    </row>
    <row r="197" spans="2:6" ht="15">
      <c r="B197" s="601"/>
      <c r="C197" s="601"/>
      <c r="D197" s="601"/>
      <c r="E197" s="797"/>
      <c r="F197" s="795"/>
    </row>
    <row r="198" spans="2:6" ht="15">
      <c r="B198" s="601"/>
      <c r="C198" s="601"/>
      <c r="D198" s="601"/>
      <c r="E198" s="797"/>
      <c r="F198" s="795"/>
    </row>
    <row r="199" spans="2:6" ht="15">
      <c r="B199" s="601"/>
      <c r="C199" s="601"/>
      <c r="D199" s="601"/>
      <c r="E199" s="797"/>
      <c r="F199" s="795"/>
    </row>
    <row r="200" spans="2:6" ht="15">
      <c r="B200" s="601"/>
      <c r="C200" s="601"/>
      <c r="D200" s="601"/>
      <c r="E200" s="797"/>
      <c r="F200" s="795"/>
    </row>
    <row r="201" spans="2:6" ht="15">
      <c r="B201" s="601"/>
      <c r="C201" s="601"/>
      <c r="D201" s="601"/>
      <c r="E201" s="797"/>
      <c r="F201" s="795"/>
    </row>
    <row r="202" spans="2:6" ht="15">
      <c r="B202" s="601"/>
      <c r="C202" s="601"/>
      <c r="D202" s="601"/>
      <c r="E202" s="797"/>
      <c r="F202" s="795"/>
    </row>
    <row r="203" spans="2:6" ht="15">
      <c r="B203" s="601"/>
      <c r="C203" s="601"/>
      <c r="D203" s="601"/>
      <c r="E203" s="797"/>
      <c r="F203" s="795"/>
    </row>
    <row r="204" spans="2:6" ht="15">
      <c r="B204" s="601"/>
      <c r="C204" s="601"/>
      <c r="D204" s="601"/>
      <c r="E204" s="797"/>
      <c r="F204" s="795"/>
    </row>
    <row r="205" spans="2:6" ht="15">
      <c r="B205" s="601"/>
      <c r="C205" s="601"/>
      <c r="D205" s="601"/>
      <c r="E205" s="797"/>
      <c r="F205" s="795"/>
    </row>
    <row r="206" spans="2:6" ht="15">
      <c r="B206" s="601"/>
      <c r="C206" s="601"/>
      <c r="D206" s="601"/>
      <c r="E206" s="797"/>
      <c r="F206" s="795"/>
    </row>
    <row r="207" spans="2:6" ht="15">
      <c r="B207" s="601"/>
      <c r="C207" s="601"/>
      <c r="D207" s="601"/>
      <c r="E207" s="797"/>
      <c r="F207" s="795"/>
    </row>
    <row r="208" spans="2:6" ht="15">
      <c r="B208" s="601"/>
      <c r="C208" s="601"/>
      <c r="D208" s="601"/>
      <c r="E208" s="797"/>
      <c r="F208" s="795"/>
    </row>
    <row r="209" spans="2:6" ht="15">
      <c r="B209" s="601"/>
      <c r="C209" s="601"/>
      <c r="D209" s="601"/>
      <c r="E209" s="797"/>
      <c r="F209" s="795"/>
    </row>
    <row r="210" spans="2:6" ht="15">
      <c r="B210" s="601"/>
      <c r="C210" s="601"/>
      <c r="D210" s="601"/>
      <c r="E210" s="797"/>
      <c r="F210" s="795"/>
    </row>
    <row r="211" spans="2:6" ht="15">
      <c r="B211" s="601"/>
      <c r="C211" s="601"/>
      <c r="D211" s="601"/>
      <c r="E211" s="797"/>
      <c r="F211" s="795"/>
    </row>
    <row r="212" spans="2:6" ht="15">
      <c r="B212" s="601"/>
      <c r="C212" s="601"/>
      <c r="D212" s="601"/>
      <c r="E212" s="797"/>
      <c r="F212" s="795"/>
    </row>
    <row r="213" spans="2:6" ht="15">
      <c r="B213" s="601"/>
      <c r="C213" s="601"/>
      <c r="D213" s="601"/>
      <c r="E213" s="797"/>
      <c r="F213" s="795"/>
    </row>
    <row r="214" spans="2:6" ht="15">
      <c r="B214" s="601"/>
      <c r="C214" s="601"/>
      <c r="D214" s="601"/>
      <c r="E214" s="797"/>
      <c r="F214" s="795"/>
    </row>
    <row r="215" spans="2:6" ht="15">
      <c r="B215" s="601"/>
      <c r="C215" s="601"/>
      <c r="D215" s="601"/>
      <c r="E215" s="797"/>
      <c r="F215" s="795"/>
    </row>
    <row r="216" spans="2:6" ht="15">
      <c r="B216" s="601"/>
      <c r="C216" s="601"/>
      <c r="D216" s="601"/>
      <c r="E216" s="797"/>
      <c r="F216" s="795"/>
    </row>
    <row r="217" spans="2:6" ht="15">
      <c r="B217" s="601"/>
      <c r="C217" s="601"/>
      <c r="D217" s="601"/>
      <c r="E217" s="797"/>
      <c r="F217" s="795"/>
    </row>
    <row r="218" spans="2:6" ht="15">
      <c r="B218" s="601"/>
      <c r="C218" s="601"/>
      <c r="D218" s="601"/>
      <c r="E218" s="797"/>
      <c r="F218" s="795"/>
    </row>
    <row r="219" spans="2:6" ht="15">
      <c r="B219" s="601"/>
      <c r="C219" s="601"/>
      <c r="D219" s="601"/>
      <c r="E219" s="797"/>
      <c r="F219" s="795"/>
    </row>
    <row r="220" spans="2:6" ht="15">
      <c r="B220" s="601"/>
      <c r="C220" s="601"/>
      <c r="D220" s="601"/>
      <c r="E220" s="797"/>
      <c r="F220" s="795"/>
    </row>
    <row r="221" spans="2:6" ht="15">
      <c r="B221" s="601"/>
      <c r="C221" s="601"/>
      <c r="D221" s="601"/>
      <c r="E221" s="797"/>
      <c r="F221" s="795"/>
    </row>
    <row r="222" spans="2:6" ht="15">
      <c r="B222" s="601"/>
      <c r="C222" s="601"/>
      <c r="D222" s="601"/>
      <c r="E222" s="797"/>
      <c r="F222" s="795"/>
    </row>
    <row r="223" spans="2:6" ht="15">
      <c r="B223" s="601"/>
      <c r="C223" s="601"/>
      <c r="D223" s="601"/>
      <c r="E223" s="797"/>
      <c r="F223" s="795"/>
    </row>
    <row r="224" spans="2:6" ht="15">
      <c r="B224" s="601"/>
      <c r="C224" s="601"/>
      <c r="D224" s="601"/>
      <c r="E224" s="797"/>
      <c r="F224" s="795"/>
    </row>
    <row r="225" spans="2:6" ht="15">
      <c r="B225" s="601"/>
      <c r="C225" s="601"/>
      <c r="D225" s="601"/>
      <c r="E225" s="797"/>
      <c r="F225" s="795"/>
    </row>
    <row r="226" spans="2:6" ht="15">
      <c r="B226" s="601"/>
      <c r="C226" s="601"/>
      <c r="D226" s="601"/>
      <c r="E226" s="797"/>
      <c r="F226" s="795"/>
    </row>
    <row r="227" spans="2:6" ht="15">
      <c r="B227" s="601"/>
      <c r="C227" s="601"/>
      <c r="D227" s="601"/>
      <c r="E227" s="797"/>
      <c r="F227" s="795"/>
    </row>
    <row r="228" spans="2:6" ht="15">
      <c r="B228" s="601"/>
      <c r="C228" s="601"/>
      <c r="D228" s="601"/>
      <c r="E228" s="797"/>
      <c r="F228" s="795"/>
    </row>
    <row r="229" spans="2:6" ht="15">
      <c r="B229" s="601"/>
      <c r="C229" s="601"/>
      <c r="D229" s="601"/>
      <c r="E229" s="797"/>
      <c r="F229" s="795"/>
    </row>
    <row r="230" spans="2:6" ht="15">
      <c r="B230" s="601"/>
      <c r="C230" s="601"/>
      <c r="D230" s="601"/>
      <c r="E230" s="797"/>
      <c r="F230" s="795"/>
    </row>
    <row r="231" spans="2:6" ht="15">
      <c r="B231" s="601"/>
      <c r="C231" s="601"/>
      <c r="D231" s="601"/>
      <c r="E231" s="797"/>
      <c r="F231" s="795"/>
    </row>
    <row r="232" spans="2:6" ht="15">
      <c r="B232" s="601"/>
      <c r="C232" s="601"/>
      <c r="D232" s="601"/>
      <c r="E232" s="797"/>
      <c r="F232" s="795"/>
    </row>
    <row r="233" spans="2:6" ht="15">
      <c r="B233" s="601"/>
      <c r="C233" s="601"/>
      <c r="D233" s="601"/>
      <c r="E233" s="797"/>
      <c r="F233" s="795"/>
    </row>
  </sheetData>
  <sheetProtection/>
  <mergeCells count="32">
    <mergeCell ref="F92:F93"/>
    <mergeCell ref="C95:D95"/>
    <mergeCell ref="B90:B91"/>
    <mergeCell ref="C90:C91"/>
    <mergeCell ref="D90:D91"/>
    <mergeCell ref="B92:B93"/>
    <mergeCell ref="C92:C93"/>
    <mergeCell ref="D92:D93"/>
    <mergeCell ref="C86:C87"/>
    <mergeCell ref="D86:D87"/>
    <mergeCell ref="F86:F87"/>
    <mergeCell ref="B88:B89"/>
    <mergeCell ref="C88:C89"/>
    <mergeCell ref="D88:D89"/>
    <mergeCell ref="F88:F89"/>
    <mergeCell ref="C58:C59"/>
    <mergeCell ref="C81:F81"/>
    <mergeCell ref="B84:B85"/>
    <mergeCell ref="C84:C85"/>
    <mergeCell ref="D84:D85"/>
    <mergeCell ref="F84:F85"/>
    <mergeCell ref="D38:D39"/>
    <mergeCell ref="F38:F39"/>
    <mergeCell ref="F40:F41"/>
    <mergeCell ref="C56:F56"/>
    <mergeCell ref="B1:F1"/>
    <mergeCell ref="B3:F3"/>
    <mergeCell ref="C12:C17"/>
    <mergeCell ref="B33:B36"/>
    <mergeCell ref="C33:C36"/>
    <mergeCell ref="D33:D36"/>
    <mergeCell ref="F35:F36"/>
  </mergeCells>
  <printOptions/>
  <pageMargins left="0.1968503937007874" right="0.1968503937007874" top="0.5905511811023623" bottom="0.5905511811023623" header="0.5118110236220472" footer="0.5118110236220472"/>
  <pageSetup firstPageNumber="45" useFirstPageNumber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68"/>
  <sheetViews>
    <sheetView view="pageBreakPreview" zoomScale="96" zoomScaleNormal="85" zoomScaleSheetLayoutView="96" zoomScalePageLayoutView="0" workbookViewId="0" topLeftCell="A1">
      <pane xSplit="4" ySplit="2" topLeftCell="E3" activePane="bottomRight" state="frozen"/>
      <selection pane="topLeft" activeCell="A1" sqref="A1"/>
      <selection pane="topRight" activeCell="F1" sqref="F1"/>
      <selection pane="bottomLeft" activeCell="A2" sqref="A2"/>
      <selection pane="bottomRight" activeCell="D10" sqref="D10"/>
    </sheetView>
  </sheetViews>
  <sheetFormatPr defaultColWidth="9.125" defaultRowHeight="12.75"/>
  <cols>
    <col min="1" max="1" width="7.875" style="545" customWidth="1"/>
    <col min="2" max="2" width="7.875" style="97" hidden="1" customWidth="1"/>
    <col min="3" max="3" width="57.75390625" style="76" customWidth="1"/>
    <col min="4" max="4" width="30.75390625" style="77" customWidth="1"/>
    <col min="5" max="5" width="18.75390625" style="165" customWidth="1"/>
    <col min="6" max="6" width="31.75390625" style="77" customWidth="1"/>
    <col min="7" max="16384" width="9.125" style="99" customWidth="1"/>
  </cols>
  <sheetData>
    <row r="1" spans="1:6" ht="54" customHeight="1">
      <c r="A1" s="590" t="s">
        <v>486</v>
      </c>
      <c r="B1" s="590"/>
      <c r="C1" s="591"/>
      <c r="D1" s="591"/>
      <c r="E1" s="591"/>
      <c r="F1" s="591"/>
    </row>
    <row r="2" spans="1:6" ht="63">
      <c r="A2" s="338" t="s">
        <v>713</v>
      </c>
      <c r="B2" s="348"/>
      <c r="C2" s="65" t="s">
        <v>208</v>
      </c>
      <c r="D2" s="365" t="s">
        <v>797</v>
      </c>
      <c r="E2" s="407" t="s">
        <v>447</v>
      </c>
      <c r="F2" s="519" t="s">
        <v>802</v>
      </c>
    </row>
    <row r="3" spans="1:6" ht="32.25" customHeight="1">
      <c r="A3" s="589" t="s">
        <v>342</v>
      </c>
      <c r="B3" s="590"/>
      <c r="C3" s="502"/>
      <c r="D3" s="502"/>
      <c r="E3" s="502"/>
      <c r="F3" s="502"/>
    </row>
    <row r="4" spans="1:6" s="109" customFormat="1" ht="15.75">
      <c r="A4" s="310" t="s">
        <v>633</v>
      </c>
      <c r="B4" s="541" t="s">
        <v>422</v>
      </c>
      <c r="C4" s="486" t="s">
        <v>507</v>
      </c>
      <c r="D4" s="540"/>
      <c r="E4" s="540"/>
      <c r="F4" s="539"/>
    </row>
    <row r="5" spans="1:6" s="109" customFormat="1" ht="49.5" customHeight="1">
      <c r="A5" s="301" t="s">
        <v>584</v>
      </c>
      <c r="B5" s="538"/>
      <c r="C5" s="526" t="s">
        <v>694</v>
      </c>
      <c r="D5" s="512" t="s">
        <v>671</v>
      </c>
      <c r="E5" s="347">
        <v>250</v>
      </c>
      <c r="F5" s="301" t="s">
        <v>766</v>
      </c>
    </row>
    <row r="6" spans="1:6" s="109" customFormat="1" ht="66.75" customHeight="1">
      <c r="A6" s="301" t="s">
        <v>584</v>
      </c>
      <c r="B6" s="538"/>
      <c r="C6" s="526" t="s">
        <v>246</v>
      </c>
      <c r="D6" s="512" t="s">
        <v>427</v>
      </c>
      <c r="E6" s="347">
        <v>500</v>
      </c>
      <c r="F6" s="301" t="s">
        <v>766</v>
      </c>
    </row>
    <row r="7" spans="1:6" s="109" customFormat="1" ht="51.75" customHeight="1">
      <c r="A7" s="301"/>
      <c r="B7" s="538"/>
      <c r="C7" s="526" t="s">
        <v>738</v>
      </c>
      <c r="D7" s="512" t="s">
        <v>671</v>
      </c>
      <c r="E7" s="347">
        <v>500</v>
      </c>
      <c r="F7" s="301" t="s">
        <v>767</v>
      </c>
    </row>
    <row r="8" spans="1:6" s="106" customFormat="1" ht="63">
      <c r="A8" s="301"/>
      <c r="B8" s="538"/>
      <c r="C8" s="526" t="s">
        <v>781</v>
      </c>
      <c r="D8" s="512" t="s">
        <v>795</v>
      </c>
      <c r="E8" s="347">
        <v>300</v>
      </c>
      <c r="F8" s="301" t="s">
        <v>767</v>
      </c>
    </row>
    <row r="9" spans="1:6" s="106" customFormat="1" ht="49.5" customHeight="1">
      <c r="A9" s="301"/>
      <c r="B9" s="328"/>
      <c r="C9" s="509" t="s">
        <v>413</v>
      </c>
      <c r="D9" s="512" t="s">
        <v>720</v>
      </c>
      <c r="E9" s="347">
        <v>200</v>
      </c>
      <c r="F9" s="301" t="s">
        <v>768</v>
      </c>
    </row>
    <row r="10" spans="1:6" s="106" customFormat="1" ht="49.5" customHeight="1">
      <c r="A10" s="289"/>
      <c r="B10" s="328"/>
      <c r="C10" s="510" t="s">
        <v>788</v>
      </c>
      <c r="D10" s="513" t="s">
        <v>427</v>
      </c>
      <c r="E10" s="376">
        <v>500</v>
      </c>
      <c r="F10" s="289" t="s">
        <v>767</v>
      </c>
    </row>
    <row r="11" spans="1:6" s="106" customFormat="1" ht="50.25" customHeight="1">
      <c r="A11" s="301"/>
      <c r="B11" s="333"/>
      <c r="C11" s="509" t="s">
        <v>250</v>
      </c>
      <c r="D11" s="512" t="s">
        <v>427</v>
      </c>
      <c r="E11" s="347">
        <v>100</v>
      </c>
      <c r="F11" s="301" t="s">
        <v>520</v>
      </c>
    </row>
    <row r="12" spans="1:6" s="106" customFormat="1" ht="49.5" customHeight="1">
      <c r="A12" s="301"/>
      <c r="B12" s="333"/>
      <c r="C12" s="526" t="s">
        <v>247</v>
      </c>
      <c r="D12" s="512" t="s">
        <v>427</v>
      </c>
      <c r="E12" s="347">
        <v>300</v>
      </c>
      <c r="F12" s="301" t="s">
        <v>520</v>
      </c>
    </row>
    <row r="13" spans="1:6" s="106" customFormat="1" ht="49.5" customHeight="1">
      <c r="A13" s="301"/>
      <c r="B13" s="328"/>
      <c r="C13" s="526" t="s">
        <v>782</v>
      </c>
      <c r="D13" s="512" t="s">
        <v>427</v>
      </c>
      <c r="E13" s="347">
        <v>500</v>
      </c>
      <c r="F13" s="301" t="s">
        <v>767</v>
      </c>
    </row>
    <row r="14" spans="1:6" s="106" customFormat="1" ht="53.25" customHeight="1">
      <c r="A14" s="301"/>
      <c r="B14" s="328"/>
      <c r="C14" s="526" t="s">
        <v>277</v>
      </c>
      <c r="D14" s="512" t="s">
        <v>427</v>
      </c>
      <c r="E14" s="347">
        <v>500</v>
      </c>
      <c r="F14" s="301" t="s">
        <v>767</v>
      </c>
    </row>
    <row r="15" spans="1:6" s="106" customFormat="1" ht="47.25">
      <c r="A15" s="301"/>
      <c r="B15" s="328"/>
      <c r="C15" s="509" t="s">
        <v>677</v>
      </c>
      <c r="D15" s="512" t="s">
        <v>720</v>
      </c>
      <c r="E15" s="347">
        <v>200</v>
      </c>
      <c r="F15" s="301" t="s">
        <v>768</v>
      </c>
    </row>
    <row r="16" spans="1:6" s="106" customFormat="1" ht="49.5" customHeight="1">
      <c r="A16" s="301"/>
      <c r="B16" s="328"/>
      <c r="C16" s="509" t="s">
        <v>480</v>
      </c>
      <c r="D16" s="512" t="s">
        <v>720</v>
      </c>
      <c r="E16" s="347">
        <v>200</v>
      </c>
      <c r="F16" s="301" t="s">
        <v>521</v>
      </c>
    </row>
    <row r="17" spans="1:6" s="106" customFormat="1" ht="51" customHeight="1">
      <c r="A17" s="301"/>
      <c r="B17" s="328"/>
      <c r="C17" s="509" t="s">
        <v>481</v>
      </c>
      <c r="D17" s="512" t="s">
        <v>720</v>
      </c>
      <c r="E17" s="347">
        <v>200</v>
      </c>
      <c r="F17" s="301" t="s">
        <v>521</v>
      </c>
    </row>
    <row r="18" spans="1:6" s="106" customFormat="1" ht="51" customHeight="1">
      <c r="A18" s="289"/>
      <c r="B18" s="333"/>
      <c r="C18" s="510" t="s">
        <v>341</v>
      </c>
      <c r="D18" s="513" t="s">
        <v>770</v>
      </c>
      <c r="E18" s="376">
        <v>300</v>
      </c>
      <c r="F18" s="289" t="s">
        <v>522</v>
      </c>
    </row>
    <row r="19" spans="1:6" s="109" customFormat="1" ht="48" customHeight="1">
      <c r="A19" s="289" t="s">
        <v>634</v>
      </c>
      <c r="B19" s="149" t="s">
        <v>422</v>
      </c>
      <c r="C19" s="332" t="s">
        <v>397</v>
      </c>
      <c r="D19" s="289" t="s">
        <v>671</v>
      </c>
      <c r="E19" s="291">
        <v>1100</v>
      </c>
      <c r="F19" s="289" t="s">
        <v>523</v>
      </c>
    </row>
    <row r="20" spans="1:6" s="109" customFormat="1" ht="51.75" customHeight="1">
      <c r="A20" s="28" t="s">
        <v>635</v>
      </c>
      <c r="B20" s="149" t="s">
        <v>422</v>
      </c>
      <c r="C20" s="29" t="s">
        <v>428</v>
      </c>
      <c r="D20" s="32" t="s">
        <v>671</v>
      </c>
      <c r="E20" s="40">
        <v>1000</v>
      </c>
      <c r="F20" s="32" t="s">
        <v>766</v>
      </c>
    </row>
    <row r="21" spans="1:6" s="109" customFormat="1" ht="53.25" customHeight="1">
      <c r="A21" s="28" t="s">
        <v>636</v>
      </c>
      <c r="B21" s="62" t="s">
        <v>422</v>
      </c>
      <c r="C21" s="43" t="s">
        <v>665</v>
      </c>
      <c r="D21" s="28" t="s">
        <v>546</v>
      </c>
      <c r="E21" s="70">
        <v>500</v>
      </c>
      <c r="F21" s="28" t="s">
        <v>524</v>
      </c>
    </row>
    <row r="22" spans="1:6" s="109" customFormat="1" ht="15.75">
      <c r="A22" s="30" t="s">
        <v>637</v>
      </c>
      <c r="B22" s="149" t="s">
        <v>422</v>
      </c>
      <c r="C22" s="35" t="s">
        <v>323</v>
      </c>
      <c r="D22" s="30"/>
      <c r="E22" s="31"/>
      <c r="F22" s="30"/>
    </row>
    <row r="23" spans="1:6" s="109" customFormat="1" ht="66.75" customHeight="1">
      <c r="A23" s="297" t="s">
        <v>584</v>
      </c>
      <c r="B23" s="148"/>
      <c r="C23" s="329" t="s">
        <v>245</v>
      </c>
      <c r="D23" s="297" t="s">
        <v>669</v>
      </c>
      <c r="E23" s="299">
        <v>1000</v>
      </c>
      <c r="F23" s="297" t="s">
        <v>767</v>
      </c>
    </row>
    <row r="24" spans="1:6" s="109" customFormat="1" ht="94.5">
      <c r="A24" s="289"/>
      <c r="B24" s="328"/>
      <c r="C24" s="332" t="s">
        <v>377</v>
      </c>
      <c r="D24" s="289" t="s">
        <v>795</v>
      </c>
      <c r="E24" s="291">
        <v>1000</v>
      </c>
      <c r="F24" s="289" t="s">
        <v>525</v>
      </c>
    </row>
    <row r="25" spans="1:6" s="109" customFormat="1" ht="63">
      <c r="A25" s="32" t="s">
        <v>638</v>
      </c>
      <c r="B25" s="149" t="s">
        <v>422</v>
      </c>
      <c r="C25" s="43" t="s">
        <v>351</v>
      </c>
      <c r="D25" s="28" t="s">
        <v>795</v>
      </c>
      <c r="E25" s="291">
        <v>1589</v>
      </c>
      <c r="F25" s="289" t="s">
        <v>244</v>
      </c>
    </row>
    <row r="26" spans="1:6" ht="63">
      <c r="A26" s="32" t="s">
        <v>639</v>
      </c>
      <c r="B26" s="149" t="s">
        <v>422</v>
      </c>
      <c r="C26" s="38" t="s">
        <v>437</v>
      </c>
      <c r="D26" s="32" t="s">
        <v>544</v>
      </c>
      <c r="E26" s="33">
        <v>1000</v>
      </c>
      <c r="F26" s="32" t="s">
        <v>524</v>
      </c>
    </row>
    <row r="27" spans="1:6" ht="50.25" customHeight="1">
      <c r="A27" s="28" t="s">
        <v>640</v>
      </c>
      <c r="B27" s="149" t="s">
        <v>422</v>
      </c>
      <c r="C27" s="43" t="s">
        <v>504</v>
      </c>
      <c r="D27" s="28" t="s">
        <v>546</v>
      </c>
      <c r="E27" s="27">
        <v>300</v>
      </c>
      <c r="F27" s="28" t="s">
        <v>524</v>
      </c>
    </row>
    <row r="28" spans="1:6" ht="78.75">
      <c r="A28" s="297" t="s">
        <v>641</v>
      </c>
      <c r="B28" s="148" t="s">
        <v>422</v>
      </c>
      <c r="C28" s="329" t="s">
        <v>319</v>
      </c>
      <c r="D28" s="297" t="s">
        <v>546</v>
      </c>
      <c r="E28" s="307">
        <v>3000</v>
      </c>
      <c r="F28" s="297" t="s">
        <v>524</v>
      </c>
    </row>
    <row r="29" spans="1:6" ht="51.75" customHeight="1">
      <c r="A29" s="28" t="s">
        <v>642</v>
      </c>
      <c r="B29" s="425" t="s">
        <v>422</v>
      </c>
      <c r="C29" s="43" t="s">
        <v>195</v>
      </c>
      <c r="D29" s="28" t="s">
        <v>546</v>
      </c>
      <c r="E29" s="27"/>
      <c r="F29" s="28"/>
    </row>
    <row r="30" spans="1:6" ht="31.5">
      <c r="A30" s="301" t="s">
        <v>584</v>
      </c>
      <c r="B30" s="333"/>
      <c r="C30" s="398" t="s">
        <v>196</v>
      </c>
      <c r="D30" s="301" t="s">
        <v>201</v>
      </c>
      <c r="E30" s="303">
        <v>600</v>
      </c>
      <c r="F30" s="301" t="s">
        <v>524</v>
      </c>
    </row>
    <row r="31" spans="1:6" ht="31.5">
      <c r="A31" s="301" t="s">
        <v>584</v>
      </c>
      <c r="B31" s="333"/>
      <c r="C31" s="398" t="s">
        <v>197</v>
      </c>
      <c r="D31" s="301"/>
      <c r="E31" s="303">
        <v>550</v>
      </c>
      <c r="F31" s="301" t="s">
        <v>524</v>
      </c>
    </row>
    <row r="32" spans="1:6" ht="63">
      <c r="A32" s="289" t="s">
        <v>584</v>
      </c>
      <c r="B32" s="328"/>
      <c r="C32" s="332" t="s">
        <v>198</v>
      </c>
      <c r="D32" s="289"/>
      <c r="E32" s="291">
        <v>600</v>
      </c>
      <c r="F32" s="289" t="s">
        <v>524</v>
      </c>
    </row>
    <row r="33" spans="1:6" ht="31.5">
      <c r="A33" s="310" t="s">
        <v>643</v>
      </c>
      <c r="B33" s="149" t="s">
        <v>422</v>
      </c>
      <c r="C33" s="400" t="s">
        <v>461</v>
      </c>
      <c r="D33" s="310"/>
      <c r="E33" s="386"/>
      <c r="F33" s="310"/>
    </row>
    <row r="34" spans="1:6" ht="101.25" customHeight="1">
      <c r="A34" s="301" t="s">
        <v>584</v>
      </c>
      <c r="B34" s="333"/>
      <c r="C34" s="398" t="s">
        <v>463</v>
      </c>
      <c r="D34" s="301" t="s">
        <v>547</v>
      </c>
      <c r="E34" s="303">
        <v>15000</v>
      </c>
      <c r="F34" s="301" t="s">
        <v>766</v>
      </c>
    </row>
    <row r="35" spans="1:6" ht="63">
      <c r="A35" s="289" t="s">
        <v>584</v>
      </c>
      <c r="B35" s="149"/>
      <c r="C35" s="332" t="s">
        <v>462</v>
      </c>
      <c r="D35" s="289" t="s">
        <v>771</v>
      </c>
      <c r="E35" s="291">
        <v>17330</v>
      </c>
      <c r="F35" s="289" t="s">
        <v>91</v>
      </c>
    </row>
    <row r="36" spans="1:6" ht="36" customHeight="1">
      <c r="A36" s="28" t="s">
        <v>644</v>
      </c>
      <c r="B36" s="45" t="s">
        <v>422</v>
      </c>
      <c r="C36" s="26" t="s">
        <v>291</v>
      </c>
      <c r="D36" s="28" t="s">
        <v>249</v>
      </c>
      <c r="E36" s="70">
        <v>400</v>
      </c>
      <c r="F36" s="28" t="s">
        <v>767</v>
      </c>
    </row>
    <row r="37" spans="1:6" ht="63">
      <c r="A37" s="310" t="s">
        <v>645</v>
      </c>
      <c r="B37" s="45" t="s">
        <v>422</v>
      </c>
      <c r="C37" s="311" t="s">
        <v>664</v>
      </c>
      <c r="D37" s="310" t="s">
        <v>723</v>
      </c>
      <c r="E37" s="313">
        <v>780</v>
      </c>
      <c r="F37" s="310" t="s">
        <v>405</v>
      </c>
    </row>
    <row r="38" spans="1:6" ht="31.5">
      <c r="A38" s="310" t="s">
        <v>646</v>
      </c>
      <c r="B38" s="425" t="s">
        <v>422</v>
      </c>
      <c r="C38" s="486" t="s">
        <v>706</v>
      </c>
      <c r="D38" s="542"/>
      <c r="E38" s="542"/>
      <c r="F38" s="310"/>
    </row>
    <row r="39" spans="1:6" ht="47.25">
      <c r="A39" s="301"/>
      <c r="B39" s="328"/>
      <c r="C39" s="509" t="s">
        <v>707</v>
      </c>
      <c r="D39" s="512" t="s">
        <v>358</v>
      </c>
      <c r="E39" s="347">
        <v>1000</v>
      </c>
      <c r="F39" s="301" t="s">
        <v>525</v>
      </c>
    </row>
    <row r="40" spans="1:6" ht="63">
      <c r="A40" s="289" t="s">
        <v>584</v>
      </c>
      <c r="B40" s="333"/>
      <c r="C40" s="510" t="s">
        <v>375</v>
      </c>
      <c r="D40" s="513" t="s">
        <v>248</v>
      </c>
      <c r="E40" s="376">
        <v>500</v>
      </c>
      <c r="F40" s="289" t="s">
        <v>526</v>
      </c>
    </row>
    <row r="41" spans="1:6" ht="15.75">
      <c r="A41" s="292" t="s">
        <v>647</v>
      </c>
      <c r="B41" s="191" t="s">
        <v>422</v>
      </c>
      <c r="C41" s="293" t="s">
        <v>478</v>
      </c>
      <c r="D41" s="292"/>
      <c r="E41" s="294"/>
      <c r="F41" s="292"/>
    </row>
    <row r="42" spans="1:6" ht="47.25">
      <c r="A42" s="34"/>
      <c r="B42" s="191"/>
      <c r="C42" s="72" t="s">
        <v>348</v>
      </c>
      <c r="D42" s="34" t="s">
        <v>207</v>
      </c>
      <c r="E42" s="37">
        <v>1890</v>
      </c>
      <c r="F42" s="34" t="s">
        <v>349</v>
      </c>
    </row>
    <row r="43" spans="1:6" ht="31.5">
      <c r="A43" s="34" t="s">
        <v>584</v>
      </c>
      <c r="B43" s="191"/>
      <c r="C43" s="72" t="s">
        <v>479</v>
      </c>
      <c r="D43" s="34" t="s">
        <v>720</v>
      </c>
      <c r="E43" s="39">
        <v>100</v>
      </c>
      <c r="F43" s="34" t="s">
        <v>528</v>
      </c>
    </row>
    <row r="44" spans="1:6" ht="51.75" customHeight="1">
      <c r="A44" s="34" t="s">
        <v>584</v>
      </c>
      <c r="B44" s="148"/>
      <c r="C44" s="72" t="s">
        <v>369</v>
      </c>
      <c r="D44" s="34" t="s">
        <v>503</v>
      </c>
      <c r="E44" s="37">
        <v>300</v>
      </c>
      <c r="F44" s="34" t="s">
        <v>526</v>
      </c>
    </row>
    <row r="45" spans="1:6" ht="50.25" customHeight="1">
      <c r="A45" s="32" t="s">
        <v>584</v>
      </c>
      <c r="B45" s="191"/>
      <c r="C45" s="29" t="s">
        <v>374</v>
      </c>
      <c r="D45" s="32" t="s">
        <v>502</v>
      </c>
      <c r="E45" s="33">
        <v>200</v>
      </c>
      <c r="F45" s="32" t="s">
        <v>527</v>
      </c>
    </row>
    <row r="46" spans="1:6" ht="63">
      <c r="A46" s="34" t="s">
        <v>648</v>
      </c>
      <c r="B46" s="148" t="s">
        <v>422</v>
      </c>
      <c r="C46" s="72" t="s">
        <v>466</v>
      </c>
      <c r="D46" s="34" t="s">
        <v>207</v>
      </c>
      <c r="E46" s="37">
        <v>1500</v>
      </c>
      <c r="F46" s="34" t="s">
        <v>352</v>
      </c>
    </row>
    <row r="47" spans="1:6" ht="15.75">
      <c r="A47" s="30" t="s">
        <v>649</v>
      </c>
      <c r="B47" s="149" t="s">
        <v>422</v>
      </c>
      <c r="C47" s="79" t="s">
        <v>297</v>
      </c>
      <c r="D47" s="30"/>
      <c r="E47" s="31"/>
      <c r="F47" s="30"/>
    </row>
    <row r="48" spans="1:6" ht="47.25">
      <c r="A48" s="34" t="s">
        <v>584</v>
      </c>
      <c r="B48" s="149"/>
      <c r="C48" s="72" t="s">
        <v>296</v>
      </c>
      <c r="D48" s="34" t="s">
        <v>207</v>
      </c>
      <c r="E48" s="37">
        <v>500</v>
      </c>
      <c r="F48" s="34" t="s">
        <v>523</v>
      </c>
    </row>
    <row r="49" spans="1:6" ht="47.25">
      <c r="A49" s="32" t="s">
        <v>584</v>
      </c>
      <c r="B49" s="149"/>
      <c r="C49" s="29" t="s">
        <v>295</v>
      </c>
      <c r="D49" s="32" t="s">
        <v>358</v>
      </c>
      <c r="E49" s="33">
        <v>1700</v>
      </c>
      <c r="F49" s="32" t="s">
        <v>352</v>
      </c>
    </row>
    <row r="50" spans="1:6" ht="110.25">
      <c r="A50" s="28" t="s">
        <v>650</v>
      </c>
      <c r="B50" s="45" t="s">
        <v>422</v>
      </c>
      <c r="C50" s="26" t="s">
        <v>302</v>
      </c>
      <c r="D50" s="28" t="s">
        <v>207</v>
      </c>
      <c r="E50" s="27">
        <v>1500</v>
      </c>
      <c r="F50" s="28" t="s">
        <v>352</v>
      </c>
    </row>
    <row r="51" spans="1:6" ht="135" hidden="1">
      <c r="A51" s="47"/>
      <c r="B51" s="148"/>
      <c r="C51" s="214" t="s">
        <v>278</v>
      </c>
      <c r="D51" s="207" t="s">
        <v>279</v>
      </c>
      <c r="E51" s="27"/>
      <c r="F51" s="207" t="s">
        <v>280</v>
      </c>
    </row>
    <row r="52" spans="1:6" ht="105" hidden="1">
      <c r="A52" s="47"/>
      <c r="B52" s="148"/>
      <c r="C52" s="214" t="s">
        <v>281</v>
      </c>
      <c r="D52" s="196"/>
      <c r="E52" s="27"/>
      <c r="F52" s="28"/>
    </row>
    <row r="53" spans="1:6" ht="60" hidden="1">
      <c r="A53" s="47"/>
      <c r="B53" s="148"/>
      <c r="C53" s="216" t="s">
        <v>282</v>
      </c>
      <c r="D53" s="196"/>
      <c r="E53" s="27"/>
      <c r="F53" s="28"/>
    </row>
    <row r="54" spans="1:6" ht="60" hidden="1">
      <c r="A54" s="57"/>
      <c r="B54" s="147"/>
      <c r="C54" s="546" t="s">
        <v>185</v>
      </c>
      <c r="D54" s="57"/>
      <c r="E54" s="276"/>
      <c r="F54" s="57"/>
    </row>
    <row r="55" spans="1:6" s="98" customFormat="1" ht="15.75">
      <c r="A55" s="547"/>
      <c r="B55" s="548"/>
      <c r="C55" s="549"/>
      <c r="D55" s="547"/>
      <c r="E55" s="550">
        <f>SUM(E4:E50)</f>
        <v>59489</v>
      </c>
      <c r="F55" s="547"/>
    </row>
    <row r="56" spans="1:6" ht="22.5" customHeight="1">
      <c r="A56" s="292"/>
      <c r="B56" s="331"/>
      <c r="C56" s="319" t="s">
        <v>555</v>
      </c>
      <c r="D56" s="430"/>
      <c r="E56" s="431">
        <v>59489</v>
      </c>
      <c r="F56" s="432"/>
    </row>
    <row r="57" spans="1:6" ht="17.25" customHeight="1">
      <c r="A57" s="34"/>
      <c r="B57" s="148"/>
      <c r="C57" s="8" t="s">
        <v>211</v>
      </c>
      <c r="D57" s="123"/>
      <c r="E57" s="68">
        <v>57900</v>
      </c>
      <c r="F57" s="151"/>
    </row>
    <row r="58" spans="1:6" ht="15.75">
      <c r="A58" s="34"/>
      <c r="B58" s="148"/>
      <c r="C58" s="8" t="s">
        <v>210</v>
      </c>
      <c r="D58" s="134"/>
      <c r="E58" s="285">
        <v>50530</v>
      </c>
      <c r="F58" s="151"/>
    </row>
    <row r="59" spans="1:6" ht="47.25">
      <c r="A59" s="34"/>
      <c r="B59" s="148"/>
      <c r="D59" s="239" t="s">
        <v>358</v>
      </c>
      <c r="E59" s="249">
        <v>24050</v>
      </c>
      <c r="F59" s="151"/>
    </row>
    <row r="60" spans="1:6" ht="31.5">
      <c r="A60" s="34"/>
      <c r="B60" s="148"/>
      <c r="D60" s="281" t="s">
        <v>720</v>
      </c>
      <c r="E60" s="250">
        <v>900</v>
      </c>
      <c r="F60" s="150"/>
    </row>
    <row r="61" spans="1:6" ht="47.25">
      <c r="A61" s="34"/>
      <c r="B61" s="148"/>
      <c r="D61" s="239" t="s">
        <v>744</v>
      </c>
      <c r="E61" s="249">
        <v>500</v>
      </c>
      <c r="F61" s="151"/>
    </row>
    <row r="62" spans="1:6" ht="31.5">
      <c r="A62" s="34"/>
      <c r="B62" s="148"/>
      <c r="D62" s="239" t="s">
        <v>742</v>
      </c>
      <c r="E62" s="249">
        <v>400</v>
      </c>
      <c r="F62" s="151"/>
    </row>
    <row r="63" spans="1:6" ht="47.25">
      <c r="A63" s="297"/>
      <c r="B63" s="148"/>
      <c r="C63" s="456"/>
      <c r="D63" s="241" t="s">
        <v>723</v>
      </c>
      <c r="E63" s="249">
        <v>800</v>
      </c>
      <c r="F63" s="151"/>
    </row>
    <row r="64" spans="1:6" ht="31.5">
      <c r="A64" s="301"/>
      <c r="B64" s="147"/>
      <c r="C64" s="457"/>
      <c r="D64" s="429" t="s">
        <v>743</v>
      </c>
      <c r="E64" s="434">
        <v>17330</v>
      </c>
      <c r="F64" s="432"/>
    </row>
    <row r="65" spans="1:6" ht="48.75" customHeight="1">
      <c r="A65" s="292"/>
      <c r="B65" s="147"/>
      <c r="C65" s="433"/>
      <c r="D65" s="240" t="s">
        <v>545</v>
      </c>
      <c r="E65" s="251">
        <v>6550</v>
      </c>
      <c r="F65" s="150"/>
    </row>
    <row r="66" spans="1:6" ht="15.75">
      <c r="A66" s="34"/>
      <c r="B66" s="148"/>
      <c r="C66" s="16" t="s">
        <v>401</v>
      </c>
      <c r="D66" s="124"/>
      <c r="E66" s="247">
        <v>7370</v>
      </c>
      <c r="F66" s="28"/>
    </row>
    <row r="67" spans="1:6" s="109" customFormat="1" ht="15.75">
      <c r="A67" s="543"/>
      <c r="B67" s="252"/>
      <c r="C67" s="16" t="s">
        <v>244</v>
      </c>
      <c r="D67" s="158"/>
      <c r="E67" s="247">
        <v>1589</v>
      </c>
      <c r="F67" s="158"/>
    </row>
    <row r="68" spans="1:6" s="100" customFormat="1" ht="12.75">
      <c r="A68" s="544"/>
      <c r="B68" s="23"/>
      <c r="C68" s="75"/>
      <c r="D68" s="22"/>
      <c r="E68" s="165"/>
      <c r="F68" s="22"/>
    </row>
  </sheetData>
  <sheetProtection/>
  <mergeCells count="2">
    <mergeCell ref="A3:F3"/>
    <mergeCell ref="A1:F1"/>
  </mergeCells>
  <printOptions horizontalCentered="1"/>
  <pageMargins left="0.1968503937007874" right="0.1968503937007874" top="0.5511811023622047" bottom="0.5118110236220472" header="0.5118110236220472" footer="0.3937007874015748"/>
  <pageSetup firstPageNumber="61" useFirstPageNumber="1" horizontalDpi="600" verticalDpi="600" orientation="landscape" paperSize="9" r:id="rId1"/>
  <headerFooter alignWithMargins="0">
    <oddFooter>&amp;R&amp;P</oddFooter>
  </headerFooter>
  <rowBreaks count="1" manualBreakCount="1">
    <brk id="50" max="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F21"/>
  <sheetViews>
    <sheetView view="pageBreakPreview" zoomScale="60" zoomScaleNormal="85" zoomScalePageLayoutView="0" workbookViewId="0" topLeftCell="A1">
      <pane xSplit="4" ySplit="1" topLeftCell="E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C28" sqref="C28"/>
    </sheetView>
  </sheetViews>
  <sheetFormatPr defaultColWidth="9.125" defaultRowHeight="12.75"/>
  <cols>
    <col min="1" max="1" width="7.875" style="554" customWidth="1"/>
    <col min="2" max="2" width="7.875" style="188" hidden="1" customWidth="1"/>
    <col min="3" max="3" width="57.75390625" style="76" customWidth="1"/>
    <col min="4" max="4" width="30.75390625" style="77" customWidth="1"/>
    <col min="5" max="5" width="18.75390625" style="117" customWidth="1"/>
    <col min="6" max="6" width="31.75390625" style="77" customWidth="1"/>
    <col min="7" max="16384" width="9.125" style="99" customWidth="1"/>
  </cols>
  <sheetData>
    <row r="1" spans="1:6" ht="63">
      <c r="A1" s="338" t="s">
        <v>713</v>
      </c>
      <c r="B1" s="348"/>
      <c r="C1" s="65" t="s">
        <v>208</v>
      </c>
      <c r="D1" s="365" t="s">
        <v>797</v>
      </c>
      <c r="E1" s="407" t="s">
        <v>447</v>
      </c>
      <c r="F1" s="519" t="s">
        <v>802</v>
      </c>
    </row>
    <row r="2" spans="1:6" ht="31.5" customHeight="1">
      <c r="A2" s="590" t="s">
        <v>801</v>
      </c>
      <c r="B2" s="590"/>
      <c r="C2" s="591"/>
      <c r="D2" s="591"/>
      <c r="E2" s="591"/>
      <c r="F2" s="591"/>
    </row>
    <row r="3" spans="1:6" s="187" customFormat="1" ht="53.25" customHeight="1">
      <c r="A3" s="551" t="s">
        <v>651</v>
      </c>
      <c r="B3" s="62" t="s">
        <v>423</v>
      </c>
      <c r="C3" s="43" t="s">
        <v>429</v>
      </c>
      <c r="D3" s="28" t="s">
        <v>669</v>
      </c>
      <c r="E3" s="263">
        <v>8500</v>
      </c>
      <c r="F3" s="28" t="s">
        <v>529</v>
      </c>
    </row>
    <row r="4" spans="1:6" s="187" customFormat="1" ht="50.25" customHeight="1">
      <c r="A4" s="552" t="s">
        <v>652</v>
      </c>
      <c r="B4" s="51" t="s">
        <v>423</v>
      </c>
      <c r="C4" s="36" t="s">
        <v>430</v>
      </c>
      <c r="D4" s="34" t="s">
        <v>671</v>
      </c>
      <c r="E4" s="264">
        <v>6500</v>
      </c>
      <c r="F4" s="34" t="s">
        <v>530</v>
      </c>
    </row>
    <row r="5" spans="1:6" s="187" customFormat="1" ht="53.25" customHeight="1">
      <c r="A5" s="30" t="s">
        <v>653</v>
      </c>
      <c r="B5" s="147" t="s">
        <v>423</v>
      </c>
      <c r="C5" s="35" t="s">
        <v>199</v>
      </c>
      <c r="D5" s="30" t="s">
        <v>671</v>
      </c>
      <c r="E5" s="190"/>
      <c r="F5" s="189"/>
    </row>
    <row r="6" spans="1:6" s="187" customFormat="1" ht="31.5">
      <c r="A6" s="34" t="s">
        <v>584</v>
      </c>
      <c r="B6" s="147"/>
      <c r="C6" s="108" t="s">
        <v>431</v>
      </c>
      <c r="D6" s="63"/>
      <c r="E6" s="167">
        <v>5000</v>
      </c>
      <c r="F6" s="69" t="s">
        <v>530</v>
      </c>
    </row>
    <row r="7" spans="1:6" s="187" customFormat="1" ht="31.5">
      <c r="A7" s="32" t="s">
        <v>584</v>
      </c>
      <c r="B7" s="148"/>
      <c r="C7" s="265" t="s">
        <v>432</v>
      </c>
      <c r="D7" s="61"/>
      <c r="E7" s="266">
        <v>3000</v>
      </c>
      <c r="F7" s="32" t="s">
        <v>530</v>
      </c>
    </row>
    <row r="8" spans="1:6" s="187" customFormat="1" ht="78.75">
      <c r="A8" s="553" t="s">
        <v>654</v>
      </c>
      <c r="B8" s="74" t="s">
        <v>423</v>
      </c>
      <c r="C8" s="192" t="s">
        <v>433</v>
      </c>
      <c r="D8" s="28" t="s">
        <v>671</v>
      </c>
      <c r="E8" s="267">
        <v>800</v>
      </c>
      <c r="F8" s="28" t="s">
        <v>531</v>
      </c>
    </row>
    <row r="9" spans="1:6" s="187" customFormat="1" ht="57" customHeight="1">
      <c r="A9" s="28" t="s">
        <v>655</v>
      </c>
      <c r="B9" s="62" t="s">
        <v>423</v>
      </c>
      <c r="C9" s="43" t="s">
        <v>564</v>
      </c>
      <c r="D9" s="28" t="s">
        <v>669</v>
      </c>
      <c r="E9" s="263">
        <v>1000</v>
      </c>
      <c r="F9" s="28" t="s">
        <v>531</v>
      </c>
    </row>
    <row r="10" spans="1:6" s="187" customFormat="1" ht="18" customHeight="1" hidden="1">
      <c r="A10" s="57"/>
      <c r="B10" s="147"/>
      <c r="E10" s="268"/>
      <c r="F10" s="57"/>
    </row>
    <row r="11" spans="1:6" s="187" customFormat="1" ht="97.5" customHeight="1" hidden="1">
      <c r="A11" s="28"/>
      <c r="B11" s="147"/>
      <c r="C11" s="214" t="s">
        <v>232</v>
      </c>
      <c r="D11" s="207" t="s">
        <v>260</v>
      </c>
      <c r="E11" s="195"/>
      <c r="F11" s="207" t="s">
        <v>233</v>
      </c>
    </row>
    <row r="12" spans="1:6" s="187" customFormat="1" ht="58.5" customHeight="1" hidden="1">
      <c r="A12" s="57"/>
      <c r="B12" s="147"/>
      <c r="C12" s="214" t="s">
        <v>234</v>
      </c>
      <c r="D12" s="207" t="s">
        <v>666</v>
      </c>
      <c r="E12" s="195"/>
      <c r="F12" s="207" t="s">
        <v>233</v>
      </c>
    </row>
    <row r="13" spans="1:6" s="187" customFormat="1" ht="92.25" customHeight="1" hidden="1">
      <c r="A13" s="57"/>
      <c r="B13" s="147"/>
      <c r="C13" s="214" t="s">
        <v>235</v>
      </c>
      <c r="D13" s="207" t="s">
        <v>666</v>
      </c>
      <c r="E13" s="195"/>
      <c r="F13" s="207" t="s">
        <v>233</v>
      </c>
    </row>
    <row r="14" spans="1:6" s="187" customFormat="1" ht="85.5" customHeight="1" hidden="1">
      <c r="A14" s="554"/>
      <c r="C14" s="462" t="s">
        <v>236</v>
      </c>
      <c r="D14" s="463" t="s">
        <v>740</v>
      </c>
      <c r="E14" s="464"/>
      <c r="F14" s="316" t="s">
        <v>233</v>
      </c>
    </row>
    <row r="15" spans="1:6" s="187" customFormat="1" ht="85.5" customHeight="1" hidden="1">
      <c r="A15" s="555"/>
      <c r="B15" s="120"/>
      <c r="C15" s="465"/>
      <c r="D15" s="466"/>
      <c r="E15" s="467"/>
      <c r="F15" s="323"/>
    </row>
    <row r="16" spans="1:6" s="98" customFormat="1" ht="15.75" hidden="1">
      <c r="A16" s="470"/>
      <c r="B16" s="468"/>
      <c r="C16" s="469"/>
      <c r="D16" s="470"/>
      <c r="E16" s="497">
        <f>SUM(E3:E9)</f>
        <v>24800</v>
      </c>
      <c r="F16" s="470"/>
    </row>
    <row r="17" spans="1:6" ht="18" customHeight="1">
      <c r="A17" s="292"/>
      <c r="B17" s="147"/>
      <c r="C17" s="319" t="s">
        <v>554</v>
      </c>
      <c r="D17" s="430"/>
      <c r="E17" s="431">
        <v>24800</v>
      </c>
      <c r="F17" s="432"/>
    </row>
    <row r="18" spans="1:6" ht="16.5" customHeight="1">
      <c r="A18" s="34"/>
      <c r="B18" s="147"/>
      <c r="C18" s="8" t="s">
        <v>211</v>
      </c>
      <c r="D18" s="123"/>
      <c r="E18" s="68">
        <v>24800</v>
      </c>
      <c r="F18" s="151"/>
    </row>
    <row r="19" spans="1:6" ht="15.75">
      <c r="A19" s="32"/>
      <c r="B19" s="148"/>
      <c r="C19" s="16" t="s">
        <v>210</v>
      </c>
      <c r="D19" s="124"/>
      <c r="E19" s="248">
        <v>24800</v>
      </c>
      <c r="F19" s="150"/>
    </row>
    <row r="20" spans="1:6" ht="47.25">
      <c r="A20" s="28"/>
      <c r="B20" s="460"/>
      <c r="C20" s="461"/>
      <c r="D20" s="240" t="s">
        <v>358</v>
      </c>
      <c r="E20" s="434">
        <v>24800</v>
      </c>
      <c r="F20" s="432"/>
    </row>
    <row r="21" spans="1:6" s="100" customFormat="1" ht="12.75">
      <c r="A21" s="544"/>
      <c r="B21" s="23"/>
      <c r="C21" s="458"/>
      <c r="D21" s="459"/>
      <c r="E21" s="117"/>
      <c r="F21" s="22"/>
    </row>
  </sheetData>
  <sheetProtection/>
  <mergeCells count="1">
    <mergeCell ref="A2:F2"/>
  </mergeCells>
  <printOptions horizontalCentered="1"/>
  <pageMargins left="0.1968503937007874" right="0.1968503937007874" top="0.4330708661417323" bottom="0.3937007874015748" header="0.5118110236220472" footer="0.2755905511811024"/>
  <pageSetup firstPageNumber="68" useFirstPageNumber="1" horizontalDpi="600" verticalDpi="600" orientation="landscape" paperSize="9" r:id="rId1"/>
  <headerFooter alignWithMargins="0">
    <oddFooter>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A24" sqref="A24"/>
    </sheetView>
  </sheetViews>
  <sheetFormatPr defaultColWidth="9.00390625" defaultRowHeight="12.75"/>
  <cols>
    <col min="1" max="1" width="65.75390625" style="0" customWidth="1"/>
    <col min="2" max="2" width="15.75390625" style="0" customWidth="1"/>
    <col min="3" max="3" width="25.75390625" style="424" customWidth="1"/>
  </cols>
  <sheetData>
    <row r="1" spans="1:3" s="18" customFormat="1" ht="15.75">
      <c r="A1" s="24" t="s">
        <v>191</v>
      </c>
      <c r="B1" s="24"/>
      <c r="C1" s="496">
        <f>'4.1.'!E55+'4.2.'!E16</f>
        <v>84289</v>
      </c>
    </row>
    <row r="2" spans="1:3" ht="15.75">
      <c r="A2" s="16" t="s">
        <v>553</v>
      </c>
      <c r="B2" s="16"/>
      <c r="C2" s="14">
        <v>84289</v>
      </c>
    </row>
    <row r="3" spans="1:3" ht="15.75">
      <c r="A3" s="8" t="s">
        <v>211</v>
      </c>
      <c r="B3" s="319"/>
      <c r="C3" s="14">
        <v>82700</v>
      </c>
    </row>
    <row r="4" spans="1:3" ht="15.75">
      <c r="A4" s="16" t="s">
        <v>289</v>
      </c>
      <c r="B4" s="16"/>
      <c r="C4" s="14">
        <v>75330</v>
      </c>
    </row>
    <row r="5" spans="1:3" ht="15.75">
      <c r="A5" s="26" t="s">
        <v>207</v>
      </c>
      <c r="B5" s="26"/>
      <c r="C5" s="27">
        <v>48850</v>
      </c>
    </row>
    <row r="6" spans="1:3" ht="15.75">
      <c r="A6" s="26" t="s">
        <v>720</v>
      </c>
      <c r="B6" s="26"/>
      <c r="C6" s="27">
        <v>900</v>
      </c>
    </row>
    <row r="7" spans="1:3" ht="15.75">
      <c r="A7" s="26" t="s">
        <v>744</v>
      </c>
      <c r="B7" s="26"/>
      <c r="C7" s="27">
        <v>500</v>
      </c>
    </row>
    <row r="8" spans="1:3" ht="15.75">
      <c r="A8" s="26" t="s">
        <v>742</v>
      </c>
      <c r="B8" s="26"/>
      <c r="C8" s="27">
        <v>400</v>
      </c>
    </row>
    <row r="9" spans="1:3" ht="15.75">
      <c r="A9" s="26" t="s">
        <v>723</v>
      </c>
      <c r="B9" s="26"/>
      <c r="C9" s="27">
        <v>800</v>
      </c>
    </row>
    <row r="10" spans="1:3" ht="15.75">
      <c r="A10" s="26" t="s">
        <v>743</v>
      </c>
      <c r="B10" s="26"/>
      <c r="C10" s="27">
        <v>17330</v>
      </c>
    </row>
    <row r="11" spans="1:3" ht="31.5">
      <c r="A11" s="55" t="s">
        <v>545</v>
      </c>
      <c r="B11" s="55"/>
      <c r="C11" s="27">
        <v>6550</v>
      </c>
    </row>
    <row r="12" spans="1:3" s="130" customFormat="1" ht="15.75">
      <c r="A12" s="16" t="s">
        <v>401</v>
      </c>
      <c r="B12" s="16"/>
      <c r="C12" s="435">
        <v>7370</v>
      </c>
    </row>
    <row r="13" spans="1:3" s="21" customFormat="1" ht="15.75">
      <c r="A13" s="26" t="s">
        <v>244</v>
      </c>
      <c r="B13" s="26"/>
      <c r="C13" s="205">
        <v>1589</v>
      </c>
    </row>
    <row r="14" s="9" customFormat="1" ht="12.75">
      <c r="C14" s="436"/>
    </row>
    <row r="15" s="18" customFormat="1" ht="12.75">
      <c r="C15" s="437"/>
    </row>
  </sheetData>
  <sheetProtection/>
  <printOptions/>
  <pageMargins left="0.7874015748031497" right="0.7874015748031497" top="0.984251968503937" bottom="0.984251968503937" header="0.5118110236220472" footer="0.3937007874015748"/>
  <pageSetup firstPageNumber="69" useFirstPageNumber="1" horizontalDpi="600" verticalDpi="600" orientation="landscape" paperSize="9" r:id="rId1"/>
  <headerFooter alignWithMargins="0">
    <oddFooter>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F20"/>
  <sheetViews>
    <sheetView zoomScale="85" zoomScaleNormal="85" zoomScalePageLayoutView="0" workbookViewId="0" topLeftCell="A1">
      <pane xSplit="4" ySplit="2" topLeftCell="E3" activePane="bottomRight" state="frozen"/>
      <selection pane="topLeft" activeCell="A1" sqref="A1"/>
      <selection pane="topRight" activeCell="F1" sqref="F1"/>
      <selection pane="bottomLeft" activeCell="A3" sqref="A3"/>
      <selection pane="bottomRight" activeCell="A1" sqref="A1:F1"/>
    </sheetView>
  </sheetViews>
  <sheetFormatPr defaultColWidth="9.125" defaultRowHeight="12.75"/>
  <cols>
    <col min="1" max="1" width="7.875" style="560" customWidth="1"/>
    <col min="2" max="2" width="7.875" style="272" hidden="1" customWidth="1"/>
    <col min="3" max="3" width="57.75390625" style="273" customWidth="1"/>
    <col min="4" max="4" width="30.75390625" style="71" customWidth="1"/>
    <col min="5" max="5" width="18.75390625" style="78" customWidth="1"/>
    <col min="6" max="6" width="31.75390625" style="71" customWidth="1"/>
    <col min="7" max="16384" width="9.125" style="99" customWidth="1"/>
  </cols>
  <sheetData>
    <row r="1" spans="1:6" s="58" customFormat="1" ht="36" customHeight="1">
      <c r="A1" s="586" t="s">
        <v>505</v>
      </c>
      <c r="B1" s="587"/>
      <c r="C1" s="506"/>
      <c r="D1" s="506"/>
      <c r="E1" s="506"/>
      <c r="F1" s="507"/>
    </row>
    <row r="2" spans="1:6" ht="63">
      <c r="A2" s="338" t="s">
        <v>713</v>
      </c>
      <c r="B2" s="348"/>
      <c r="C2" s="65" t="s">
        <v>208</v>
      </c>
      <c r="D2" s="365" t="s">
        <v>797</v>
      </c>
      <c r="E2" s="407" t="s">
        <v>447</v>
      </c>
      <c r="F2" s="519" t="s">
        <v>802</v>
      </c>
    </row>
    <row r="3" spans="1:6" s="111" customFormat="1" ht="15.75">
      <c r="A3" s="30" t="s">
        <v>656</v>
      </c>
      <c r="B3" s="147" t="s">
        <v>424</v>
      </c>
      <c r="C3" s="189" t="s">
        <v>354</v>
      </c>
      <c r="D3" s="176"/>
      <c r="E3" s="176"/>
      <c r="F3" s="176"/>
    </row>
    <row r="4" spans="1:6" s="109" customFormat="1" ht="48" customHeight="1">
      <c r="A4" s="34" t="s">
        <v>584</v>
      </c>
      <c r="B4" s="149"/>
      <c r="C4" s="36" t="s">
        <v>355</v>
      </c>
      <c r="D4" s="34" t="s">
        <v>671</v>
      </c>
      <c r="E4" s="37">
        <v>500</v>
      </c>
      <c r="F4" s="34" t="s">
        <v>766</v>
      </c>
    </row>
    <row r="5" spans="1:6" s="109" customFormat="1" ht="78.75">
      <c r="A5" s="34"/>
      <c r="B5" s="149"/>
      <c r="C5" s="36" t="s">
        <v>356</v>
      </c>
      <c r="D5" s="34" t="s">
        <v>671</v>
      </c>
      <c r="E5" s="37">
        <v>2000</v>
      </c>
      <c r="F5" s="34" t="s">
        <v>357</v>
      </c>
    </row>
    <row r="6" spans="1:6" s="109" customFormat="1" ht="127.5" customHeight="1">
      <c r="A6" s="32" t="s">
        <v>584</v>
      </c>
      <c r="B6" s="149"/>
      <c r="C6" s="38" t="s">
        <v>292</v>
      </c>
      <c r="D6" s="32" t="s">
        <v>772</v>
      </c>
      <c r="E6" s="33">
        <v>500</v>
      </c>
      <c r="F6" s="32" t="s">
        <v>532</v>
      </c>
    </row>
    <row r="7" spans="1:6" s="109" customFormat="1" ht="15.75">
      <c r="A7" s="310" t="s">
        <v>657</v>
      </c>
      <c r="B7" s="149" t="s">
        <v>424</v>
      </c>
      <c r="C7" s="400" t="s">
        <v>712</v>
      </c>
      <c r="D7" s="310"/>
      <c r="E7" s="386"/>
      <c r="F7" s="310"/>
    </row>
    <row r="8" spans="1:6" s="109" customFormat="1" ht="78.75">
      <c r="A8" s="301" t="s">
        <v>584</v>
      </c>
      <c r="B8" s="328"/>
      <c r="C8" s="398" t="s">
        <v>414</v>
      </c>
      <c r="D8" s="301" t="s">
        <v>669</v>
      </c>
      <c r="E8" s="303">
        <v>8000</v>
      </c>
      <c r="F8" s="301" t="s">
        <v>533</v>
      </c>
    </row>
    <row r="9" spans="1:6" s="109" customFormat="1" ht="63">
      <c r="A9" s="289" t="s">
        <v>584</v>
      </c>
      <c r="B9" s="148"/>
      <c r="C9" s="332" t="s">
        <v>753</v>
      </c>
      <c r="D9" s="289" t="s">
        <v>249</v>
      </c>
      <c r="E9" s="291">
        <v>500</v>
      </c>
      <c r="F9" s="289" t="s">
        <v>767</v>
      </c>
    </row>
    <row r="10" spans="1:6" s="109" customFormat="1" ht="60" hidden="1">
      <c r="A10" s="552"/>
      <c r="B10" s="149"/>
      <c r="C10" s="214" t="s">
        <v>237</v>
      </c>
      <c r="D10" s="207" t="s">
        <v>363</v>
      </c>
      <c r="E10" s="159"/>
      <c r="F10" s="28" t="s">
        <v>401</v>
      </c>
    </row>
    <row r="11" spans="1:6" s="109" customFormat="1" ht="45" hidden="1">
      <c r="A11" s="552"/>
      <c r="B11" s="149"/>
      <c r="C11" s="201" t="s">
        <v>238</v>
      </c>
      <c r="D11" s="200" t="s">
        <v>542</v>
      </c>
      <c r="E11" s="227"/>
      <c r="F11" s="200" t="s">
        <v>543</v>
      </c>
    </row>
    <row r="12" spans="1:6" s="109" customFormat="1" ht="15.75" hidden="1">
      <c r="A12" s="552"/>
      <c r="B12" s="149"/>
      <c r="C12" s="144"/>
      <c r="D12" s="47"/>
      <c r="E12" s="159"/>
      <c r="F12" s="80"/>
    </row>
    <row r="13" spans="1:6" s="106" customFormat="1" ht="15.75">
      <c r="A13" s="557"/>
      <c r="B13" s="157"/>
      <c r="C13" s="163"/>
      <c r="D13" s="164"/>
      <c r="E13" s="495">
        <f>SUM(E3:E9)</f>
        <v>11500</v>
      </c>
      <c r="F13" s="88"/>
    </row>
    <row r="14" spans="1:6" ht="15.75">
      <c r="A14" s="28"/>
      <c r="B14" s="191"/>
      <c r="C14" s="440" t="s">
        <v>552</v>
      </c>
      <c r="D14" s="441"/>
      <c r="E14" s="17">
        <v>11500</v>
      </c>
      <c r="F14" s="46"/>
    </row>
    <row r="15" spans="1:6" ht="24.75" customHeight="1">
      <c r="A15" s="292"/>
      <c r="B15" s="438"/>
      <c r="C15" s="319" t="s">
        <v>211</v>
      </c>
      <c r="D15" s="439"/>
      <c r="E15" s="321">
        <v>11500</v>
      </c>
      <c r="F15" s="322"/>
    </row>
    <row r="16" spans="1:6" ht="15.75">
      <c r="A16" s="34"/>
      <c r="B16" s="60"/>
      <c r="C16" s="41" t="s">
        <v>210</v>
      </c>
      <c r="D16" s="125"/>
      <c r="E16" s="285">
        <v>9500</v>
      </c>
      <c r="F16" s="88"/>
    </row>
    <row r="17" spans="1:6" ht="47.25">
      <c r="A17" s="34"/>
      <c r="B17" s="60"/>
      <c r="C17" s="98"/>
      <c r="D17" s="240" t="s">
        <v>358</v>
      </c>
      <c r="E17" s="249">
        <v>9000</v>
      </c>
      <c r="F17" s="88"/>
    </row>
    <row r="18" spans="1:6" ht="31.5">
      <c r="A18" s="34"/>
      <c r="B18" s="60"/>
      <c r="C18" s="98"/>
      <c r="D18" s="240" t="s">
        <v>742</v>
      </c>
      <c r="E18" s="249">
        <v>500</v>
      </c>
      <c r="F18" s="88"/>
    </row>
    <row r="19" spans="1:6" ht="21" customHeight="1">
      <c r="A19" s="558"/>
      <c r="B19" s="95"/>
      <c r="C19" s="16" t="s">
        <v>401</v>
      </c>
      <c r="D19" s="126"/>
      <c r="E19" s="285">
        <v>2000</v>
      </c>
      <c r="F19" s="137"/>
    </row>
    <row r="20" spans="1:6" s="98" customFormat="1" ht="12.75">
      <c r="A20" s="559"/>
      <c r="B20" s="269"/>
      <c r="C20" s="270" t="s">
        <v>718</v>
      </c>
      <c r="D20" s="271"/>
      <c r="E20" s="117"/>
      <c r="F20" s="271"/>
    </row>
  </sheetData>
  <sheetProtection/>
  <mergeCells count="1">
    <mergeCell ref="A1:F1"/>
  </mergeCells>
  <printOptions horizontalCentered="1"/>
  <pageMargins left="0.1968503937007874" right="0.1968503937007874" top="0.5511811023622047" bottom="0.5118110236220472" header="0.5118110236220472" footer="0.3937007874015748"/>
  <pageSetup firstPageNumber="70" useFirstPageNumber="1" horizontalDpi="600" verticalDpi="600" orientation="landscape" paperSize="9" r:id="rId1"/>
  <headerFooter alignWithMargins="0">
    <oddFooter>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selection activeCell="A12" sqref="A12"/>
    </sheetView>
  </sheetViews>
  <sheetFormatPr defaultColWidth="9.00390625" defaultRowHeight="12.75"/>
  <cols>
    <col min="1" max="1" width="65.75390625" style="0" customWidth="1"/>
    <col min="2" max="2" width="15.75390625" style="0" customWidth="1"/>
    <col min="3" max="3" width="25.75390625" style="424" customWidth="1"/>
  </cols>
  <sheetData>
    <row r="1" s="18" customFormat="1" ht="12.75">
      <c r="C1" s="498">
        <f>'Раздел 5'!E13</f>
        <v>11500</v>
      </c>
    </row>
    <row r="2" spans="1:3" ht="15.75">
      <c r="A2" s="16" t="s">
        <v>364</v>
      </c>
      <c r="B2" s="16"/>
      <c r="C2" s="153">
        <v>11500</v>
      </c>
    </row>
    <row r="3" spans="1:3" ht="15.75">
      <c r="A3" s="8" t="s">
        <v>211</v>
      </c>
      <c r="B3" s="319"/>
      <c r="C3" s="153">
        <v>11500</v>
      </c>
    </row>
    <row r="4" spans="1:3" ht="15.75">
      <c r="A4" s="16" t="s">
        <v>711</v>
      </c>
      <c r="B4" s="16"/>
      <c r="C4" s="14">
        <v>9500</v>
      </c>
    </row>
    <row r="5" spans="1:3" ht="15.75">
      <c r="A5" s="26" t="s">
        <v>358</v>
      </c>
      <c r="B5" s="26"/>
      <c r="C5" s="27">
        <v>9000</v>
      </c>
    </row>
    <row r="6" spans="1:3" ht="15.75">
      <c r="A6" s="55" t="s">
        <v>742</v>
      </c>
      <c r="B6" s="55"/>
      <c r="C6" s="27">
        <v>500</v>
      </c>
    </row>
    <row r="7" spans="1:3" s="21" customFormat="1" ht="15.75">
      <c r="A7" s="16" t="s">
        <v>401</v>
      </c>
      <c r="B7" s="16"/>
      <c r="C7" s="14">
        <v>2000</v>
      </c>
    </row>
    <row r="8" s="21" customFormat="1" ht="15">
      <c r="C8" s="442"/>
    </row>
    <row r="9" s="21" customFormat="1" ht="12.75">
      <c r="C9" s="443"/>
    </row>
  </sheetData>
  <sheetProtection/>
  <printOptions/>
  <pageMargins left="0.7874015748031497" right="0.7874015748031497" top="0.984251968503937" bottom="0.984251968503937" header="0.5118110236220472" footer="0.3937007874015748"/>
  <pageSetup firstPageNumber="72" useFirstPageNumber="1" horizontalDpi="600" verticalDpi="600" orientation="landscape" paperSize="9" r:id="rId1"/>
  <headerFooter alignWithMargins="0">
    <oddFooter>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F40"/>
  <sheetViews>
    <sheetView view="pageBreakPreview" zoomScale="60" zoomScaleNormal="85" zoomScalePageLayoutView="0" workbookViewId="0" topLeftCell="A1">
      <pane xSplit="4" ySplit="2" topLeftCell="E18" activePane="bottomRight" state="frozen"/>
      <selection pane="topLeft" activeCell="A1" sqref="A1"/>
      <selection pane="topRight" activeCell="F1" sqref="F1"/>
      <selection pane="bottomLeft" activeCell="A4" sqref="A4"/>
      <selection pane="bottomRight" activeCell="I9" sqref="I9"/>
    </sheetView>
  </sheetViews>
  <sheetFormatPr defaultColWidth="9.125" defaultRowHeight="12.75"/>
  <cols>
    <col min="1" max="1" width="7.875" style="545" customWidth="1"/>
    <col min="2" max="2" width="7.875" style="274" hidden="1" customWidth="1"/>
    <col min="3" max="3" width="57.75390625" style="274" customWidth="1"/>
    <col min="4" max="4" width="30.75390625" style="71" customWidth="1"/>
    <col min="5" max="5" width="18.75390625" style="275" customWidth="1"/>
    <col min="6" max="6" width="31.75390625" style="77" customWidth="1"/>
    <col min="7" max="16384" width="9.125" style="99" customWidth="1"/>
  </cols>
  <sheetData>
    <row r="1" spans="1:6" ht="36" customHeight="1">
      <c r="A1" s="586" t="s">
        <v>506</v>
      </c>
      <c r="B1" s="587"/>
      <c r="C1" s="506"/>
      <c r="D1" s="506"/>
      <c r="E1" s="506"/>
      <c r="F1" s="507"/>
    </row>
    <row r="2" spans="1:6" ht="63">
      <c r="A2" s="338" t="s">
        <v>713</v>
      </c>
      <c r="B2" s="338"/>
      <c r="C2" s="65" t="s">
        <v>208</v>
      </c>
      <c r="D2" s="338" t="s">
        <v>797</v>
      </c>
      <c r="E2" s="153" t="s">
        <v>447</v>
      </c>
      <c r="F2" s="519" t="s">
        <v>803</v>
      </c>
    </row>
    <row r="3" spans="1:6" s="109" customFormat="1" ht="15.75">
      <c r="A3" s="310" t="s">
        <v>658</v>
      </c>
      <c r="B3" s="564" t="s">
        <v>425</v>
      </c>
      <c r="C3" s="486" t="s">
        <v>725</v>
      </c>
      <c r="D3" s="563"/>
      <c r="E3" s="563"/>
      <c r="F3" s="562"/>
    </row>
    <row r="4" spans="1:6" s="109" customFormat="1" ht="51.75" customHeight="1">
      <c r="A4" s="301" t="s">
        <v>584</v>
      </c>
      <c r="B4" s="537"/>
      <c r="C4" s="526" t="s">
        <v>327</v>
      </c>
      <c r="D4" s="512" t="s">
        <v>671</v>
      </c>
      <c r="E4" s="347">
        <v>3000</v>
      </c>
      <c r="F4" s="301" t="s">
        <v>766</v>
      </c>
    </row>
    <row r="5" spans="1:6" s="109" customFormat="1" ht="37.5" customHeight="1">
      <c r="A5" s="301" t="s">
        <v>584</v>
      </c>
      <c r="B5" s="422"/>
      <c r="C5" s="526" t="s">
        <v>754</v>
      </c>
      <c r="D5" s="512" t="s">
        <v>449</v>
      </c>
      <c r="E5" s="347">
        <v>300</v>
      </c>
      <c r="F5" s="301" t="s">
        <v>534</v>
      </c>
    </row>
    <row r="6" spans="1:6" s="109" customFormat="1" ht="63">
      <c r="A6" s="301"/>
      <c r="B6" s="56"/>
      <c r="C6" s="526" t="s">
        <v>678</v>
      </c>
      <c r="D6" s="512" t="s">
        <v>449</v>
      </c>
      <c r="E6" s="347">
        <v>500</v>
      </c>
      <c r="F6" s="301" t="s">
        <v>535</v>
      </c>
    </row>
    <row r="7" spans="1:6" s="109" customFormat="1" ht="54" customHeight="1">
      <c r="A7" s="301"/>
      <c r="B7" s="422"/>
      <c r="C7" s="526" t="s">
        <v>672</v>
      </c>
      <c r="D7" s="512" t="s">
        <v>671</v>
      </c>
      <c r="E7" s="347">
        <v>350</v>
      </c>
      <c r="F7" s="301" t="s">
        <v>766</v>
      </c>
    </row>
    <row r="8" spans="1:6" s="109" customFormat="1" ht="78.75">
      <c r="A8" s="301"/>
      <c r="B8" s="422"/>
      <c r="C8" s="526" t="s">
        <v>673</v>
      </c>
      <c r="D8" s="512" t="s">
        <v>671</v>
      </c>
      <c r="E8" s="347">
        <v>100</v>
      </c>
      <c r="F8" s="301" t="s">
        <v>766</v>
      </c>
    </row>
    <row r="9" spans="1:6" s="109" customFormat="1" ht="110.25">
      <c r="A9" s="289"/>
      <c r="B9" s="422"/>
      <c r="C9" s="487" t="s">
        <v>219</v>
      </c>
      <c r="D9" s="513" t="s">
        <v>671</v>
      </c>
      <c r="E9" s="376">
        <v>500</v>
      </c>
      <c r="F9" s="289" t="s">
        <v>767</v>
      </c>
    </row>
    <row r="10" spans="1:6" s="109" customFormat="1" ht="47.25">
      <c r="A10" s="301"/>
      <c r="B10" s="471"/>
      <c r="C10" s="526" t="s">
        <v>214</v>
      </c>
      <c r="D10" s="512" t="s">
        <v>449</v>
      </c>
      <c r="E10" s="347">
        <v>500</v>
      </c>
      <c r="F10" s="301" t="s">
        <v>468</v>
      </c>
    </row>
    <row r="11" spans="1:6" s="109" customFormat="1" ht="47.25">
      <c r="A11" s="301"/>
      <c r="B11" s="471"/>
      <c r="C11" s="526" t="s">
        <v>215</v>
      </c>
      <c r="D11" s="512" t="s">
        <v>449</v>
      </c>
      <c r="E11" s="347">
        <v>30</v>
      </c>
      <c r="F11" s="301" t="s">
        <v>534</v>
      </c>
    </row>
    <row r="12" spans="1:6" s="109" customFormat="1" ht="63">
      <c r="A12" s="301"/>
      <c r="B12" s="422"/>
      <c r="C12" s="526" t="s">
        <v>216</v>
      </c>
      <c r="D12" s="512" t="s">
        <v>503</v>
      </c>
      <c r="E12" s="347">
        <v>250</v>
      </c>
      <c r="F12" s="301" t="s">
        <v>469</v>
      </c>
    </row>
    <row r="13" spans="1:6" s="109" customFormat="1" ht="52.5" customHeight="1">
      <c r="A13" s="301"/>
      <c r="B13" s="422"/>
      <c r="C13" s="526" t="s">
        <v>217</v>
      </c>
      <c r="D13" s="512" t="s">
        <v>503</v>
      </c>
      <c r="E13" s="347">
        <v>500</v>
      </c>
      <c r="F13" s="301" t="s">
        <v>469</v>
      </c>
    </row>
    <row r="14" spans="1:6" s="109" customFormat="1" ht="31.5">
      <c r="A14" s="301"/>
      <c r="B14" s="422"/>
      <c r="C14" s="526" t="s">
        <v>218</v>
      </c>
      <c r="D14" s="512" t="s">
        <v>794</v>
      </c>
      <c r="E14" s="347">
        <v>100</v>
      </c>
      <c r="F14" s="301" t="s">
        <v>767</v>
      </c>
    </row>
    <row r="15" spans="1:6" s="109" customFormat="1" ht="15.75">
      <c r="A15" s="310" t="s">
        <v>659</v>
      </c>
      <c r="B15" s="421" t="s">
        <v>425</v>
      </c>
      <c r="C15" s="486" t="s">
        <v>755</v>
      </c>
      <c r="D15" s="511"/>
      <c r="E15" s="514"/>
      <c r="F15" s="310"/>
    </row>
    <row r="16" spans="1:6" s="109" customFormat="1" ht="99" customHeight="1">
      <c r="A16" s="301" t="s">
        <v>584</v>
      </c>
      <c r="B16" s="422"/>
      <c r="C16" s="526" t="s">
        <v>756</v>
      </c>
      <c r="D16" s="512" t="s">
        <v>671</v>
      </c>
      <c r="E16" s="347">
        <v>1000</v>
      </c>
      <c r="F16" s="301" t="s">
        <v>766</v>
      </c>
    </row>
    <row r="17" spans="1:6" s="109" customFormat="1" ht="57.75" customHeight="1">
      <c r="A17" s="289" t="s">
        <v>584</v>
      </c>
      <c r="B17" s="421"/>
      <c r="C17" s="487" t="s">
        <v>757</v>
      </c>
      <c r="D17" s="513" t="s">
        <v>544</v>
      </c>
      <c r="E17" s="376">
        <v>250</v>
      </c>
      <c r="F17" s="289" t="s">
        <v>470</v>
      </c>
    </row>
    <row r="18" spans="1:6" s="109" customFormat="1" ht="94.5">
      <c r="A18" s="301"/>
      <c r="B18" s="471"/>
      <c r="C18" s="526" t="s">
        <v>329</v>
      </c>
      <c r="D18" s="512" t="s">
        <v>502</v>
      </c>
      <c r="E18" s="347">
        <v>500</v>
      </c>
      <c r="F18" s="301" t="s">
        <v>467</v>
      </c>
    </row>
    <row r="19" spans="1:6" s="109" customFormat="1" ht="65.25" customHeight="1">
      <c r="A19" s="301"/>
      <c r="B19" s="422"/>
      <c r="C19" s="526" t="s">
        <v>408</v>
      </c>
      <c r="D19" s="512" t="s">
        <v>502</v>
      </c>
      <c r="E19" s="347">
        <v>500</v>
      </c>
      <c r="F19" s="301" t="s">
        <v>467</v>
      </c>
    </row>
    <row r="20" spans="1:6" s="109" customFormat="1" ht="50.25" customHeight="1">
      <c r="A20" s="289"/>
      <c r="B20" s="422"/>
      <c r="C20" s="487" t="s">
        <v>285</v>
      </c>
      <c r="D20" s="513" t="s">
        <v>502</v>
      </c>
      <c r="E20" s="376"/>
      <c r="F20" s="289" t="s">
        <v>467</v>
      </c>
    </row>
    <row r="21" spans="1:6" s="106" customFormat="1" ht="49.5" customHeight="1">
      <c r="A21" s="289" t="s">
        <v>660</v>
      </c>
      <c r="B21" s="43" t="s">
        <v>425</v>
      </c>
      <c r="C21" s="332" t="s">
        <v>362</v>
      </c>
      <c r="D21" s="289" t="s">
        <v>669</v>
      </c>
      <c r="E21" s="346">
        <v>1500</v>
      </c>
      <c r="F21" s="289" t="s">
        <v>766</v>
      </c>
    </row>
    <row r="22" spans="1:6" s="106" customFormat="1" ht="53.25" customHeight="1">
      <c r="A22" s="32" t="s">
        <v>661</v>
      </c>
      <c r="B22" s="43" t="s">
        <v>425</v>
      </c>
      <c r="C22" s="38" t="s">
        <v>370</v>
      </c>
      <c r="D22" s="32" t="s">
        <v>671</v>
      </c>
      <c r="E22" s="33">
        <v>1200</v>
      </c>
      <c r="F22" s="32" t="s">
        <v>766</v>
      </c>
    </row>
    <row r="23" spans="1:6" s="106" customFormat="1" ht="78.75">
      <c r="A23" s="28" t="s">
        <v>662</v>
      </c>
      <c r="B23" s="43" t="s">
        <v>425</v>
      </c>
      <c r="C23" s="43" t="s">
        <v>284</v>
      </c>
      <c r="D23" s="28" t="s">
        <v>669</v>
      </c>
      <c r="E23" s="70">
        <v>5000</v>
      </c>
      <c r="F23" s="28" t="s">
        <v>766</v>
      </c>
    </row>
    <row r="24" spans="1:6" s="106" customFormat="1" ht="46.5" hidden="1">
      <c r="A24" s="561"/>
      <c r="B24" s="94"/>
      <c r="C24" s="214" t="s">
        <v>239</v>
      </c>
      <c r="D24" s="207" t="s">
        <v>743</v>
      </c>
      <c r="E24" s="133"/>
      <c r="F24" s="207" t="s">
        <v>243</v>
      </c>
    </row>
    <row r="25" spans="1:6" s="106" customFormat="1" ht="75" hidden="1">
      <c r="A25" s="561"/>
      <c r="B25" s="94"/>
      <c r="C25" s="214" t="s">
        <v>240</v>
      </c>
      <c r="D25" s="207" t="s">
        <v>241</v>
      </c>
      <c r="E25" s="133"/>
      <c r="F25" s="207" t="s">
        <v>243</v>
      </c>
    </row>
    <row r="26" spans="1:6" s="106" customFormat="1" ht="60" hidden="1">
      <c r="A26" s="561"/>
      <c r="B26" s="94"/>
      <c r="C26" s="214" t="s">
        <v>242</v>
      </c>
      <c r="D26" s="207" t="s">
        <v>743</v>
      </c>
      <c r="E26" s="133"/>
      <c r="F26" s="207" t="s">
        <v>243</v>
      </c>
    </row>
    <row r="27" spans="1:6" s="106" customFormat="1" ht="46.5" hidden="1">
      <c r="A27" s="561"/>
      <c r="B27" s="94"/>
      <c r="C27" s="220" t="s">
        <v>276</v>
      </c>
      <c r="D27" s="221" t="s">
        <v>666</v>
      </c>
      <c r="E27" s="133"/>
      <c r="F27" s="207" t="s">
        <v>243</v>
      </c>
    </row>
    <row r="28" spans="1:6" s="106" customFormat="1" ht="15.75" hidden="1">
      <c r="A28" s="561"/>
      <c r="B28" s="94"/>
      <c r="C28" s="94"/>
      <c r="D28" s="96"/>
      <c r="E28" s="133"/>
      <c r="F28" s="59"/>
    </row>
    <row r="29" spans="1:6" s="106" customFormat="1" ht="15.75" hidden="1">
      <c r="A29" s="565"/>
      <c r="B29" s="566"/>
      <c r="C29" s="566"/>
      <c r="D29" s="567"/>
      <c r="E29" s="568"/>
      <c r="F29" s="312"/>
    </row>
    <row r="30" spans="1:6" ht="15.75">
      <c r="A30" s="547"/>
      <c r="B30" s="569"/>
      <c r="C30" s="549"/>
      <c r="D30" s="570"/>
      <c r="E30" s="571">
        <f>SUM(E4:E23)</f>
        <v>16080</v>
      </c>
      <c r="F30" s="547"/>
    </row>
    <row r="31" spans="1:6" ht="24" customHeight="1">
      <c r="A31" s="292"/>
      <c r="B31" s="444"/>
      <c r="C31" s="319" t="s">
        <v>309</v>
      </c>
      <c r="D31" s="430"/>
      <c r="E31" s="321">
        <f>E32</f>
        <v>16080</v>
      </c>
      <c r="F31" s="432"/>
    </row>
    <row r="32" spans="1:6" ht="24" customHeight="1">
      <c r="A32" s="34"/>
      <c r="B32" s="89"/>
      <c r="C32" s="8" t="s">
        <v>211</v>
      </c>
      <c r="D32" s="123"/>
      <c r="E32" s="92">
        <f>E33</f>
        <v>16080</v>
      </c>
      <c r="F32" s="151"/>
    </row>
    <row r="33" spans="1:6" ht="15.75">
      <c r="A33" s="34"/>
      <c r="B33" s="90"/>
      <c r="C33" s="16" t="s">
        <v>210</v>
      </c>
      <c r="D33" s="124"/>
      <c r="E33" s="248">
        <f>SUM(E34:E39)</f>
        <v>16080</v>
      </c>
      <c r="F33" s="150"/>
    </row>
    <row r="34" spans="1:6" ht="47.25">
      <c r="A34" s="34"/>
      <c r="B34" s="89"/>
      <c r="C34" s="99"/>
      <c r="D34" s="240" t="s">
        <v>358</v>
      </c>
      <c r="E34" s="249">
        <f>9950+2500+200</f>
        <v>12650</v>
      </c>
      <c r="F34" s="151"/>
    </row>
    <row r="35" spans="1:6" ht="31.5">
      <c r="A35" s="297"/>
      <c r="B35" s="90"/>
      <c r="C35" s="118"/>
      <c r="D35" s="240" t="s">
        <v>720</v>
      </c>
      <c r="E35" s="249">
        <v>1330</v>
      </c>
      <c r="F35" s="150"/>
    </row>
    <row r="36" spans="1:6" ht="47.25">
      <c r="A36" s="289"/>
      <c r="B36" s="471"/>
      <c r="C36" s="472"/>
      <c r="D36" s="429" t="s">
        <v>744</v>
      </c>
      <c r="E36" s="434">
        <v>1000</v>
      </c>
      <c r="F36" s="432"/>
    </row>
    <row r="37" spans="1:6" ht="47.25">
      <c r="A37" s="292"/>
      <c r="B37" s="444"/>
      <c r="C37" s="99"/>
      <c r="D37" s="427" t="s">
        <v>723</v>
      </c>
      <c r="E37" s="434">
        <v>750</v>
      </c>
      <c r="F37" s="432"/>
    </row>
    <row r="38" spans="1:6" ht="47.25">
      <c r="A38" s="34"/>
      <c r="B38" s="56"/>
      <c r="C38" s="99"/>
      <c r="D38" s="240" t="s">
        <v>545</v>
      </c>
      <c r="E38" s="249">
        <v>250</v>
      </c>
      <c r="F38" s="150"/>
    </row>
    <row r="39" spans="1:6" ht="15.75">
      <c r="A39" s="32"/>
      <c r="B39" s="144"/>
      <c r="C39" s="445"/>
      <c r="D39" s="240" t="s">
        <v>484</v>
      </c>
      <c r="E39" s="249">
        <v>100</v>
      </c>
      <c r="F39" s="28"/>
    </row>
    <row r="40" spans="4:6" ht="12.75">
      <c r="D40" s="446"/>
      <c r="F40" s="447"/>
    </row>
  </sheetData>
  <sheetProtection/>
  <mergeCells count="1">
    <mergeCell ref="A1:F1"/>
  </mergeCells>
  <printOptions horizontalCentered="1"/>
  <pageMargins left="0.1968503937007874" right="0.1968503937007874" top="0.5511811023622047" bottom="0.5118110236220472" header="0.31496062992125984" footer="0.3937007874015748"/>
  <pageSetup firstPageNumber="73" useFirstPageNumber="1" horizontalDpi="600" verticalDpi="600" orientation="landscape" paperSize="9" r:id="rId1"/>
  <headerFooter alignWithMargins="0">
    <oddFooter>&amp;R&amp;P</oddFooter>
  </headerFooter>
  <rowBreaks count="1" manualBreakCount="1">
    <brk id="23" max="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C19" sqref="C19"/>
    </sheetView>
  </sheetViews>
  <sheetFormatPr defaultColWidth="9.00390625" defaultRowHeight="12.75"/>
  <cols>
    <col min="1" max="1" width="65.75390625" style="0" customWidth="1"/>
    <col min="2" max="2" width="15.75390625" style="0" customWidth="1"/>
    <col min="3" max="3" width="25.75390625" style="424" customWidth="1"/>
    <col min="4" max="5" width="15.75390625" style="0" customWidth="1"/>
  </cols>
  <sheetData>
    <row r="1" spans="1:3" s="18" customFormat="1" ht="15.75">
      <c r="A1" s="288"/>
      <c r="B1" s="288"/>
      <c r="C1" s="499">
        <f>'Раздел 6'!E30</f>
        <v>16080</v>
      </c>
    </row>
    <row r="2" spans="1:3" ht="15.75">
      <c r="A2" s="154"/>
      <c r="B2" s="154"/>
      <c r="C2" s="66" t="s">
        <v>454</v>
      </c>
    </row>
    <row r="3" spans="1:3" ht="15.75">
      <c r="A3" s="67" t="s">
        <v>310</v>
      </c>
      <c r="B3" s="67"/>
      <c r="C3" s="488">
        <f>'Раздел 6'!E31</f>
        <v>16080</v>
      </c>
    </row>
    <row r="4" spans="1:3" ht="15.75">
      <c r="A4" s="8" t="s">
        <v>211</v>
      </c>
      <c r="B4" s="8"/>
      <c r="C4" s="488">
        <f>'Раздел 6'!E32</f>
        <v>16080</v>
      </c>
    </row>
    <row r="5" spans="1:3" ht="15.75">
      <c r="A5" s="16" t="s">
        <v>711</v>
      </c>
      <c r="B5" s="16"/>
      <c r="C5" s="488">
        <f>'Раздел 6'!E33</f>
        <v>16080</v>
      </c>
    </row>
    <row r="6" spans="1:3" ht="15.75">
      <c r="A6" s="29" t="s">
        <v>358</v>
      </c>
      <c r="B6" s="290"/>
      <c r="C6" s="195">
        <f>'Раздел 6'!E34</f>
        <v>12650</v>
      </c>
    </row>
    <row r="7" spans="1:3" ht="15.75">
      <c r="A7" s="29" t="s">
        <v>720</v>
      </c>
      <c r="B7" s="290"/>
      <c r="C7" s="195">
        <v>1330</v>
      </c>
    </row>
    <row r="8" spans="1:3" ht="15.75">
      <c r="A8" s="29" t="s">
        <v>744</v>
      </c>
      <c r="B8" s="290"/>
      <c r="C8" s="195">
        <v>1000</v>
      </c>
    </row>
    <row r="9" spans="1:3" ht="15.75">
      <c r="A9" s="128" t="s">
        <v>723</v>
      </c>
      <c r="B9" s="423"/>
      <c r="C9" s="195">
        <v>750</v>
      </c>
    </row>
    <row r="10" spans="1:3" ht="31.5">
      <c r="A10" s="29" t="s">
        <v>545</v>
      </c>
      <c r="B10" s="290"/>
      <c r="C10" s="195">
        <v>250</v>
      </c>
    </row>
    <row r="11" spans="1:3" s="9" customFormat="1" ht="15.75">
      <c r="A11" s="29" t="s">
        <v>484</v>
      </c>
      <c r="B11" s="290"/>
      <c r="C11" s="448">
        <v>100</v>
      </c>
    </row>
  </sheetData>
  <sheetProtection/>
  <printOptions/>
  <pageMargins left="0.7874015748031497" right="0.7874015748031497" top="0.984251968503937" bottom="0.984251968503937" header="0.5118110236220472" footer="0.5118110236220472"/>
  <pageSetup firstPageNumber="72" useFirstPageNumber="1" horizontalDpi="600" verticalDpi="600" orientation="landscape" paperSize="9" r:id="rId1"/>
  <headerFooter alignWithMargins="0">
    <oddFooter>&amp;R&amp;P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B33" sqref="B33"/>
    </sheetView>
  </sheetViews>
  <sheetFormatPr defaultColWidth="9.00390625" defaultRowHeight="12.75"/>
  <cols>
    <col min="1" max="1" width="81.00390625" style="476" customWidth="1"/>
    <col min="2" max="2" width="36.75390625" style="0" customWidth="1"/>
    <col min="3" max="4" width="14.125" style="0" bestFit="1" customWidth="1"/>
  </cols>
  <sheetData>
    <row r="1" spans="1:4" s="18" customFormat="1" ht="25.5">
      <c r="A1" s="473"/>
      <c r="B1" s="500" t="e">
        <f>'Итого 1 раздел'!C1+'Итого 2 раздел '!C1+'не размещать-Раздел 3'!E108+'Итого 4 раздел '!C1+'Итого 5 раздел'!C1+'Итого 6 раздел'!C1</f>
        <v>#REF!</v>
      </c>
      <c r="C1" s="9"/>
      <c r="D1" s="490" t="s">
        <v>90</v>
      </c>
    </row>
    <row r="2" spans="1:2" s="156" customFormat="1" ht="16.5" hidden="1">
      <c r="A2" s="474"/>
      <c r="B2" s="155"/>
    </row>
    <row r="3" spans="1:3" ht="15.75" hidden="1">
      <c r="A3" s="231" t="s">
        <v>311</v>
      </c>
      <c r="B3" s="232" t="e">
        <f>'Итого 1 раздел'!C2+'Итого 2 раздел '!C2+'не размещать-Раздел 3'!#REF!+'Итого 4 раздел '!C2+'Итого 5 раздел'!C2+'Итого 6 раздел'!C3</f>
        <v>#REF!</v>
      </c>
      <c r="C3" s="194" t="e">
        <f>'Итого 1 раздел'!#REF!+'Итого 2 раздел '!#REF!+'не размещать-Раздел 3'!#REF!+'Итого 4 раздел '!#REF!+'Итого 5 раздел'!#REF!+'Итого 6 раздел'!#REF!</f>
        <v>#REF!</v>
      </c>
    </row>
    <row r="4" spans="1:4" ht="21.75" customHeight="1">
      <c r="A4" s="231" t="s">
        <v>680</v>
      </c>
      <c r="B4" s="233">
        <f>'Итого 1 раздел'!C2+'Итого 2 раздел '!C2+'не размещать-Раздел 3'!E108+'Итого 4 раздел '!C2+'Итого 5 раздел'!C2+'Итого 6 раздел'!C3</f>
        <v>7105902.3</v>
      </c>
      <c r="C4" s="135"/>
      <c r="D4" s="233">
        <f>'Итого 1 раздел'!C2+'Итого 2 раздел '!C2+'не размещать-Раздел 3'!E108+'Итого 4 раздел '!C2+'Итого 5 раздел'!C2+'Итого 6 раздел'!C3</f>
        <v>7105902.3</v>
      </c>
    </row>
    <row r="5" spans="1:4" ht="21" customHeight="1">
      <c r="A5" s="234" t="s">
        <v>211</v>
      </c>
      <c r="B5" s="233">
        <f>'Итого 1 раздел'!C3+'Итого 2 раздел '!C3+'не размещать-Раздел 3'!E109+'Итого 4 раздел '!C3+'Итого 5 раздел'!C3+'Итого 6 раздел'!C4</f>
        <v>5567675.6</v>
      </c>
      <c r="C5" s="206"/>
      <c r="D5" s="233">
        <f>'Итого 1 раздел'!C3+'Итого 2 раздел '!C3+'не размещать-Раздел 3'!E109+'Итого 4 раздел '!C3+'Итого 5 раздел'!C3+'Итого 6 раздел'!C4</f>
        <v>5567675.6</v>
      </c>
    </row>
    <row r="6" spans="1:4" ht="21.75" customHeight="1">
      <c r="A6" s="231" t="s">
        <v>711</v>
      </c>
      <c r="B6" s="233">
        <f>'Итого 1 раздел'!C4+'Итого 2 раздел '!C4+'не размещать-Раздел 3'!E110+'Итого 4 раздел '!C4+'Итого 5 раздел'!C4+'Итого 6 раздел'!C5</f>
        <v>4210300</v>
      </c>
      <c r="C6" s="238"/>
      <c r="D6" s="233">
        <f>'Итого 1 раздел'!C4+'Итого 2 раздел '!C4+'не размещать-Раздел 3'!E110+'Итого 4 раздел '!C4+'Итого 5 раздел'!C4+'Итого 6 раздел'!C5</f>
        <v>4210300</v>
      </c>
    </row>
    <row r="7" spans="1:4" ht="15.75">
      <c r="A7" s="197" t="s">
        <v>207</v>
      </c>
      <c r="B7" s="235">
        <f>'Итого 1 раздел'!C5+'Итого 2 раздел '!C5+'не размещать-Раздел 3'!E111+'Итого 4 раздел '!C5+'Итого 5 раздел'!C5+'Итого 6 раздел'!C6</f>
        <v>2010520.9</v>
      </c>
      <c r="C7" s="11">
        <f>'Итого 1 раздел'!C5+'Итого 2 раздел '!C5+'не размещать-Раздел 3'!E111+'Итого 4 раздел '!C5+'Итого 5 раздел'!C5+'Итого 6 раздел'!C6</f>
        <v>2010520.9</v>
      </c>
      <c r="D7" s="11">
        <f>'Итого 1 раздел'!C5+'Итого 2 раздел '!C5+'не размещать-Раздел 3'!E111+'Итого 4 раздел '!C5+'Итого 5 раздел'!C5+'Итого 6 раздел'!C6</f>
        <v>2010520.9</v>
      </c>
    </row>
    <row r="8" spans="1:2" ht="15">
      <c r="A8" s="197" t="s">
        <v>708</v>
      </c>
      <c r="B8" s="235">
        <f>'Итого 1 раздел'!C6+'не размещать-Раздел 3'!E113</f>
        <v>192090</v>
      </c>
    </row>
    <row r="9" spans="1:3" ht="15">
      <c r="A9" s="197" t="s">
        <v>720</v>
      </c>
      <c r="B9" s="235">
        <f>'Итого 1 раздел'!C7+'Итого 2 раздел '!C6+'не размещать-Раздел 3'!E112+'Итого 4 раздел '!C6+'Итого 6 раздел'!C7</f>
        <v>700080</v>
      </c>
      <c r="C9" s="152"/>
    </row>
    <row r="10" spans="1:2" ht="15">
      <c r="A10" s="197" t="s">
        <v>742</v>
      </c>
      <c r="B10" s="235">
        <f>'Итого 1 раздел'!C9+'Итого 2 раздел '!C8+'не размещать-Раздел 3'!E114+'Итого 4 раздел '!C8+'Итого 5 раздел'!C6</f>
        <v>140569.8</v>
      </c>
    </row>
    <row r="11" spans="1:2" ht="15">
      <c r="A11" s="197" t="s">
        <v>744</v>
      </c>
      <c r="B11" s="235">
        <f>'Итого 1 раздел'!C8+'Итого 2 раздел '!C7+'не размещать-Раздел 3'!E115+'Итого 4 раздел '!C7+'Итого 6 раздел'!C8</f>
        <v>184404</v>
      </c>
    </row>
    <row r="12" spans="1:3" ht="15">
      <c r="A12" s="197" t="s">
        <v>723</v>
      </c>
      <c r="B12" s="235">
        <f>'Итого 1 раздел'!C10+'не размещать-Раздел 3'!E116+'Итого 4 раздел '!C9+'Итого 6 раздел'!C9</f>
        <v>159762.1</v>
      </c>
      <c r="C12" s="152"/>
    </row>
    <row r="13" spans="1:2" ht="15">
      <c r="A13" s="197" t="s">
        <v>388</v>
      </c>
      <c r="B13" s="235">
        <f>'не размещать-Раздел 3'!E117</f>
        <v>2900</v>
      </c>
    </row>
    <row r="14" spans="1:2" ht="15">
      <c r="A14" s="197" t="s">
        <v>475</v>
      </c>
      <c r="B14" s="235">
        <f>'не размещать-Раздел 3'!E118</f>
        <v>155500</v>
      </c>
    </row>
    <row r="15" spans="1:2" ht="15">
      <c r="A15" s="197" t="s">
        <v>389</v>
      </c>
      <c r="B15" s="235">
        <f>'не размещать-Раздел 3'!E119</f>
        <v>214407.2</v>
      </c>
    </row>
    <row r="16" spans="1:2" ht="15">
      <c r="A16" s="197" t="s">
        <v>390</v>
      </c>
      <c r="B16" s="235">
        <f>'не размещать-Раздел 3'!E120</f>
        <v>279000</v>
      </c>
    </row>
    <row r="17" spans="1:3" ht="15">
      <c r="A17" s="197" t="s">
        <v>743</v>
      </c>
      <c r="B17" s="235">
        <f>'Итого 4 раздел '!C10</f>
        <v>17330</v>
      </c>
      <c r="C17" s="152"/>
    </row>
    <row r="18" spans="1:2" ht="15">
      <c r="A18" s="197" t="s">
        <v>545</v>
      </c>
      <c r="B18" s="235">
        <f>'Итого 1 раздел'!C11+'Итого 4 раздел '!C11+'Итого 6 раздел'!C10</f>
        <v>6800</v>
      </c>
    </row>
    <row r="19" spans="1:2" ht="15.75">
      <c r="A19" s="475" t="s">
        <v>746</v>
      </c>
      <c r="B19" s="235">
        <f>'не размещать-Раздел 3'!E121</f>
        <v>7500</v>
      </c>
    </row>
    <row r="20" spans="1:2" ht="15">
      <c r="A20" s="236" t="s">
        <v>508</v>
      </c>
      <c r="B20" s="235">
        <f>'Итого 1 раздел'!C12+'Итого 2 раздел '!C9</f>
        <v>0</v>
      </c>
    </row>
    <row r="21" spans="1:2" ht="15">
      <c r="A21" s="197" t="s">
        <v>484</v>
      </c>
      <c r="B21" s="235">
        <f>'Итого 2 раздел '!C10+'не размещать-Раздел 3'!E122+'Итого 6 раздел'!C11</f>
        <v>43890</v>
      </c>
    </row>
    <row r="22" spans="1:2" ht="15">
      <c r="A22" s="237" t="s">
        <v>365</v>
      </c>
      <c r="B22" s="235">
        <f>'не размещать-Раздел 3'!E123</f>
        <v>2000</v>
      </c>
    </row>
    <row r="23" spans="1:2" ht="14.25">
      <c r="A23" s="231" t="s">
        <v>401</v>
      </c>
      <c r="B23" s="233">
        <f>'Итого 1 раздел'!C13+'Итого 2 раздел '!C11+'не размещать-Раздел 3'!E124+'Итого 4 раздел '!C12+'Итого 5 раздел'!C7</f>
        <v>1357375.5999999999</v>
      </c>
    </row>
    <row r="24" spans="1:2" s="9" customFormat="1" ht="33.75" customHeight="1">
      <c r="A24" s="489" t="s">
        <v>87</v>
      </c>
      <c r="B24" s="233"/>
    </row>
    <row r="25" spans="1:2" s="9" customFormat="1" ht="45">
      <c r="A25" s="197" t="s">
        <v>86</v>
      </c>
      <c r="B25" s="235">
        <f>'не размещать-Раздел 3'!E126</f>
        <v>49750</v>
      </c>
    </row>
    <row r="26" spans="1:2" s="9" customFormat="1" ht="30">
      <c r="A26" s="197" t="s">
        <v>88</v>
      </c>
      <c r="B26" s="235">
        <f>'не размещать-Раздел 3'!E127</f>
        <v>2000</v>
      </c>
    </row>
    <row r="27" spans="1:2" s="9" customFormat="1" ht="30">
      <c r="A27" s="197" t="s">
        <v>89</v>
      </c>
      <c r="B27" s="235">
        <f>'не размещать-Раздел 3'!E128</f>
        <v>41796</v>
      </c>
    </row>
    <row r="28" spans="1:2" ht="15.75">
      <c r="A28" s="16" t="s">
        <v>399</v>
      </c>
      <c r="B28" s="233">
        <f>'Итого 1 раздел'!C14</f>
        <v>1487951.5</v>
      </c>
    </row>
    <row r="29" spans="1:2" ht="14.25">
      <c r="A29" s="231" t="s">
        <v>244</v>
      </c>
      <c r="B29" s="233">
        <f>'Итого 1 раздел'!C15+'не размещать-Раздел 3'!E129+'Итого 4 раздел '!C13</f>
        <v>50275.2</v>
      </c>
    </row>
  </sheetData>
  <sheetProtection/>
  <printOptions/>
  <pageMargins left="0.7874015748031497" right="0.7874015748031497" top="0.5511811023622047" bottom="0.1968503937007874" header="0.5118110236220472" footer="0.3937007874015748"/>
  <pageSetup firstPageNumber="77" useFirstPageNumber="1" horizontalDpi="600" verticalDpi="600" orientation="landscape" paperSize="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288"/>
  <sheetViews>
    <sheetView view="pageBreakPreview" zoomScale="105" zoomScaleNormal="85" zoomScaleSheetLayoutView="105" zoomScalePageLayoutView="0" workbookViewId="0" topLeftCell="A1">
      <pane xSplit="4" ySplit="2" topLeftCell="E3" activePane="bottomRight" state="frozen"/>
      <selection pane="topLeft" activeCell="A1" sqref="A1"/>
      <selection pane="topRight" activeCell="F1" sqref="F1"/>
      <selection pane="bottomLeft" activeCell="A28" sqref="A28"/>
      <selection pane="bottomRight" activeCell="C6" sqref="C6"/>
    </sheetView>
  </sheetViews>
  <sheetFormatPr defaultColWidth="9.125" defaultRowHeight="12.75"/>
  <cols>
    <col min="1" max="1" width="7.875" style="101" customWidth="1"/>
    <col min="2" max="2" width="5.75390625" style="103" hidden="1" customWidth="1"/>
    <col min="3" max="3" width="57.75390625" style="140" customWidth="1"/>
    <col min="4" max="4" width="30.75390625" style="84" customWidth="1"/>
    <col min="5" max="5" width="18.75390625" style="87" customWidth="1"/>
    <col min="6" max="6" width="31.75390625" style="84" customWidth="1"/>
    <col min="7" max="7" width="9.125" style="169" customWidth="1"/>
    <col min="8" max="8" width="11.625" style="480" bestFit="1" customWidth="1"/>
    <col min="9" max="11" width="9.25390625" style="480" bestFit="1" customWidth="1"/>
    <col min="12" max="13" width="9.125" style="480" customWidth="1"/>
    <col min="14" max="14" width="10.625" style="480" bestFit="1" customWidth="1"/>
    <col min="15" max="15" width="9.25390625" style="480" bestFit="1" customWidth="1"/>
    <col min="16" max="16384" width="9.125" style="169" customWidth="1"/>
  </cols>
  <sheetData>
    <row r="1" spans="1:6" ht="46.5" customHeight="1">
      <c r="A1" s="583" t="s">
        <v>209</v>
      </c>
      <c r="B1" s="584"/>
      <c r="C1" s="584"/>
      <c r="D1" s="584"/>
      <c r="E1" s="584"/>
      <c r="F1" s="585"/>
    </row>
    <row r="2" spans="1:15" s="170" customFormat="1" ht="69" customHeight="1">
      <c r="A2" s="338" t="s">
        <v>713</v>
      </c>
      <c r="B2" s="339"/>
      <c r="C2" s="340" t="s">
        <v>208</v>
      </c>
      <c r="D2" s="341" t="s">
        <v>797</v>
      </c>
      <c r="E2" s="153" t="s">
        <v>447</v>
      </c>
      <c r="F2" s="342" t="s">
        <v>802</v>
      </c>
      <c r="H2" s="481" t="s">
        <v>696</v>
      </c>
      <c r="I2" s="481" t="s">
        <v>698</v>
      </c>
      <c r="J2" s="481" t="s">
        <v>700</v>
      </c>
      <c r="K2" s="481" t="s">
        <v>697</v>
      </c>
      <c r="L2" s="481" t="s">
        <v>699</v>
      </c>
      <c r="M2" s="481" t="s">
        <v>701</v>
      </c>
      <c r="N2" s="481" t="s">
        <v>703</v>
      </c>
      <c r="O2" s="481" t="s">
        <v>702</v>
      </c>
    </row>
    <row r="3" spans="1:6" ht="15.75" customHeight="1">
      <c r="A3" s="579" t="s">
        <v>714</v>
      </c>
      <c r="B3" s="580"/>
      <c r="C3" s="581"/>
      <c r="D3" s="581"/>
      <c r="E3" s="581"/>
      <c r="F3" s="582"/>
    </row>
    <row r="4" spans="1:8" ht="78.75">
      <c r="A4" s="34" t="s">
        <v>565</v>
      </c>
      <c r="B4" s="81" t="s">
        <v>270</v>
      </c>
      <c r="C4" s="29" t="s">
        <v>793</v>
      </c>
      <c r="D4" s="80" t="s">
        <v>671</v>
      </c>
      <c r="E4" s="40">
        <v>21000</v>
      </c>
      <c r="F4" s="80" t="s">
        <v>360</v>
      </c>
      <c r="H4" s="482">
        <f>E4</f>
        <v>21000</v>
      </c>
    </row>
    <row r="5" spans="1:8" ht="78.75">
      <c r="A5" s="28" t="s">
        <v>566</v>
      </c>
      <c r="B5" s="96" t="s">
        <v>270</v>
      </c>
      <c r="C5" s="26" t="s">
        <v>322</v>
      </c>
      <c r="D5" s="59" t="s">
        <v>671</v>
      </c>
      <c r="E5" s="70">
        <v>4000</v>
      </c>
      <c r="F5" s="59" t="s">
        <v>360</v>
      </c>
      <c r="H5" s="482">
        <f>E5</f>
        <v>4000</v>
      </c>
    </row>
    <row r="6" spans="1:8" ht="110.25">
      <c r="A6" s="28" t="s">
        <v>567</v>
      </c>
      <c r="B6" s="96" t="s">
        <v>270</v>
      </c>
      <c r="C6" s="26" t="s">
        <v>730</v>
      </c>
      <c r="D6" s="59" t="s">
        <v>671</v>
      </c>
      <c r="E6" s="70">
        <v>20000</v>
      </c>
      <c r="F6" s="59" t="s">
        <v>360</v>
      </c>
      <c r="H6" s="482">
        <f>E6</f>
        <v>20000</v>
      </c>
    </row>
    <row r="7" spans="1:14" ht="63">
      <c r="A7" s="28" t="s">
        <v>568</v>
      </c>
      <c r="B7" s="96" t="s">
        <v>270</v>
      </c>
      <c r="C7" s="79" t="s">
        <v>294</v>
      </c>
      <c r="D7" s="59" t="s">
        <v>671</v>
      </c>
      <c r="E7" s="44">
        <v>10000</v>
      </c>
      <c r="F7" s="73" t="s">
        <v>350</v>
      </c>
      <c r="H7" s="482"/>
      <c r="N7" s="482">
        <f>E7</f>
        <v>10000</v>
      </c>
    </row>
    <row r="8" spans="1:8" ht="49.5" customHeight="1">
      <c r="A8" s="28" t="s">
        <v>569</v>
      </c>
      <c r="B8" s="28" t="s">
        <v>270</v>
      </c>
      <c r="C8" s="26" t="s">
        <v>798</v>
      </c>
      <c r="D8" s="28" t="s">
        <v>671</v>
      </c>
      <c r="E8" s="27">
        <v>1000</v>
      </c>
      <c r="F8" s="28" t="s">
        <v>360</v>
      </c>
      <c r="H8" s="482">
        <f>E8</f>
        <v>1000</v>
      </c>
    </row>
    <row r="9" spans="1:14" ht="48.75" customHeight="1">
      <c r="A9" s="30" t="s">
        <v>570</v>
      </c>
      <c r="B9" s="96" t="s">
        <v>270</v>
      </c>
      <c r="C9" s="79" t="s">
        <v>303</v>
      </c>
      <c r="D9" s="30" t="s">
        <v>671</v>
      </c>
      <c r="E9" s="31">
        <v>144</v>
      </c>
      <c r="F9" s="30" t="s">
        <v>304</v>
      </c>
      <c r="H9" s="482"/>
      <c r="N9" s="482">
        <f>E9</f>
        <v>144</v>
      </c>
    </row>
    <row r="10" spans="1:15" ht="16.5" customHeight="1">
      <c r="A10" s="32"/>
      <c r="B10" s="96"/>
      <c r="C10" s="29"/>
      <c r="D10" s="32"/>
      <c r="E10" s="33">
        <v>500</v>
      </c>
      <c r="F10" s="32" t="s">
        <v>244</v>
      </c>
      <c r="O10" s="482">
        <f>E10</f>
        <v>500</v>
      </c>
    </row>
    <row r="11" spans="1:14" ht="64.5" customHeight="1">
      <c r="A11" s="32" t="s">
        <v>571</v>
      </c>
      <c r="B11" s="96" t="s">
        <v>270</v>
      </c>
      <c r="C11" s="29" t="s">
        <v>400</v>
      </c>
      <c r="D11" s="80" t="s">
        <v>502</v>
      </c>
      <c r="E11" s="40">
        <v>24800</v>
      </c>
      <c r="F11" s="80" t="s">
        <v>715</v>
      </c>
      <c r="N11" s="482">
        <f>E11</f>
        <v>24800</v>
      </c>
    </row>
    <row r="12" spans="1:9" ht="80.25" customHeight="1">
      <c r="A12" s="28" t="s">
        <v>572</v>
      </c>
      <c r="B12" s="96" t="s">
        <v>270</v>
      </c>
      <c r="C12" s="166" t="s">
        <v>200</v>
      </c>
      <c r="D12" s="28" t="s">
        <v>708</v>
      </c>
      <c r="E12" s="70">
        <v>90</v>
      </c>
      <c r="F12" s="28" t="s">
        <v>435</v>
      </c>
      <c r="I12" s="482">
        <f>E12</f>
        <v>90</v>
      </c>
    </row>
    <row r="13" spans="1:14" ht="78.75">
      <c r="A13" s="30" t="s">
        <v>573</v>
      </c>
      <c r="B13" s="96" t="s">
        <v>270</v>
      </c>
      <c r="C13" s="79" t="s">
        <v>692</v>
      </c>
      <c r="D13" s="30" t="s">
        <v>671</v>
      </c>
      <c r="E13" s="31">
        <v>110</v>
      </c>
      <c r="F13" s="73" t="s">
        <v>350</v>
      </c>
      <c r="N13" s="482">
        <f>E13</f>
        <v>110</v>
      </c>
    </row>
    <row r="14" spans="1:15" ht="15.75">
      <c r="A14" s="32"/>
      <c r="B14" s="96"/>
      <c r="C14" s="29"/>
      <c r="D14" s="32"/>
      <c r="E14" s="33">
        <v>2482</v>
      </c>
      <c r="F14" s="80" t="s">
        <v>244</v>
      </c>
      <c r="O14" s="482">
        <f>E14</f>
        <v>2482</v>
      </c>
    </row>
    <row r="15" spans="1:8" ht="79.5" customHeight="1">
      <c r="A15" s="32" t="s">
        <v>574</v>
      </c>
      <c r="B15" s="96" t="s">
        <v>270</v>
      </c>
      <c r="C15" s="29" t="s">
        <v>517</v>
      </c>
      <c r="D15" s="80" t="s">
        <v>704</v>
      </c>
      <c r="E15" s="40"/>
      <c r="F15" s="485" t="s">
        <v>705</v>
      </c>
      <c r="H15" s="482"/>
    </row>
    <row r="16" spans="1:10" ht="37.5" customHeight="1">
      <c r="A16" s="32" t="s">
        <v>575</v>
      </c>
      <c r="B16" s="96" t="s">
        <v>270</v>
      </c>
      <c r="C16" s="29" t="s">
        <v>536</v>
      </c>
      <c r="D16" s="59" t="s">
        <v>448</v>
      </c>
      <c r="E16" s="33">
        <v>2500</v>
      </c>
      <c r="F16" s="32" t="s">
        <v>436</v>
      </c>
      <c r="J16" s="482">
        <f>E16</f>
        <v>2500</v>
      </c>
    </row>
    <row r="17" spans="1:10" ht="111" customHeight="1">
      <c r="A17" s="32" t="s">
        <v>576</v>
      </c>
      <c r="B17" s="96" t="s">
        <v>270</v>
      </c>
      <c r="C17" s="29" t="s">
        <v>394</v>
      </c>
      <c r="D17" s="80" t="s">
        <v>734</v>
      </c>
      <c r="E17" s="40">
        <v>2500</v>
      </c>
      <c r="F17" s="80" t="s">
        <v>378</v>
      </c>
      <c r="J17" s="482">
        <f>E17</f>
        <v>2500</v>
      </c>
    </row>
    <row r="18" spans="1:10" ht="65.25" customHeight="1">
      <c r="A18" s="28" t="s">
        <v>577</v>
      </c>
      <c r="B18" s="96" t="s">
        <v>270</v>
      </c>
      <c r="C18" s="26" t="s">
        <v>722</v>
      </c>
      <c r="D18" s="59" t="s">
        <v>449</v>
      </c>
      <c r="E18" s="70">
        <v>1000</v>
      </c>
      <c r="F18" s="59" t="s">
        <v>379</v>
      </c>
      <c r="J18" s="482">
        <f>E18</f>
        <v>1000</v>
      </c>
    </row>
    <row r="19" spans="1:10" ht="63.75" customHeight="1">
      <c r="A19" s="28" t="s">
        <v>578</v>
      </c>
      <c r="B19" s="96" t="s">
        <v>270</v>
      </c>
      <c r="C19" s="26" t="s">
        <v>411</v>
      </c>
      <c r="D19" s="59" t="s">
        <v>720</v>
      </c>
      <c r="E19" s="70">
        <v>1000</v>
      </c>
      <c r="F19" s="59" t="s">
        <v>380</v>
      </c>
      <c r="J19" s="482">
        <f>E19</f>
        <v>1000</v>
      </c>
    </row>
    <row r="20" spans="1:10" ht="66.75" customHeight="1">
      <c r="A20" s="28" t="s">
        <v>579</v>
      </c>
      <c r="B20" s="96" t="s">
        <v>270</v>
      </c>
      <c r="C20" s="26" t="s">
        <v>395</v>
      </c>
      <c r="D20" s="59" t="s">
        <v>720</v>
      </c>
      <c r="E20" s="70">
        <v>1000</v>
      </c>
      <c r="F20" s="59" t="s">
        <v>381</v>
      </c>
      <c r="J20" s="482">
        <f>E20</f>
        <v>1000</v>
      </c>
    </row>
    <row r="21" spans="1:11" ht="49.5" customHeight="1">
      <c r="A21" s="30" t="s">
        <v>580</v>
      </c>
      <c r="B21" s="96" t="s">
        <v>270</v>
      </c>
      <c r="C21" s="72" t="s">
        <v>455</v>
      </c>
      <c r="D21" s="34" t="s">
        <v>502</v>
      </c>
      <c r="E21" s="37">
        <v>3500</v>
      </c>
      <c r="F21" s="34" t="s">
        <v>382</v>
      </c>
      <c r="K21" s="482">
        <f>E21</f>
        <v>3500</v>
      </c>
    </row>
    <row r="22" spans="1:8" ht="63">
      <c r="A22" s="28" t="s">
        <v>581</v>
      </c>
      <c r="B22" s="96" t="s">
        <v>270</v>
      </c>
      <c r="C22" s="26" t="s">
        <v>266</v>
      </c>
      <c r="D22" s="59" t="s">
        <v>358</v>
      </c>
      <c r="E22" s="70">
        <v>250</v>
      </c>
      <c r="F22" s="59" t="s">
        <v>360</v>
      </c>
      <c r="H22" s="482">
        <f>E22</f>
        <v>250</v>
      </c>
    </row>
    <row r="23" spans="1:6" ht="15.75" hidden="1">
      <c r="A23" s="335"/>
      <c r="B23" s="335"/>
      <c r="C23" s="336"/>
      <c r="D23" s="335"/>
      <c r="E23" s="492">
        <f>SUM(E4:E22)</f>
        <v>95876</v>
      </c>
      <c r="F23" s="337"/>
    </row>
    <row r="24" spans="1:6" ht="24" customHeight="1">
      <c r="A24" s="292"/>
      <c r="B24" s="304"/>
      <c r="C24" s="319" t="s">
        <v>717</v>
      </c>
      <c r="D24" s="320"/>
      <c r="E24" s="321">
        <f>E25+E34</f>
        <v>95876</v>
      </c>
      <c r="F24" s="322"/>
    </row>
    <row r="25" spans="1:6" ht="20.25" customHeight="1">
      <c r="A25" s="34"/>
      <c r="B25" s="47"/>
      <c r="C25" s="8" t="s">
        <v>211</v>
      </c>
      <c r="D25" s="80"/>
      <c r="E25" s="92">
        <f>E26+E33</f>
        <v>92894</v>
      </c>
      <c r="F25" s="88"/>
    </row>
    <row r="26" spans="1:6" ht="20.25" customHeight="1">
      <c r="A26" s="34"/>
      <c r="B26" s="47"/>
      <c r="C26" s="8" t="s">
        <v>711</v>
      </c>
      <c r="D26" s="80"/>
      <c r="E26" s="92">
        <f>SUM(E27:E32)</f>
        <v>57840</v>
      </c>
      <c r="F26" s="88"/>
    </row>
    <row r="27" spans="1:8" ht="52.5" customHeight="1">
      <c r="A27" s="34"/>
      <c r="B27" s="47"/>
      <c r="D27" s="239" t="s">
        <v>358</v>
      </c>
      <c r="E27" s="40">
        <f>H27</f>
        <v>46250</v>
      </c>
      <c r="F27" s="88" t="s">
        <v>724</v>
      </c>
      <c r="H27" s="482">
        <f>SUM(H4:H22)</f>
        <v>46250</v>
      </c>
    </row>
    <row r="28" spans="1:9" ht="33" customHeight="1">
      <c r="A28" s="34"/>
      <c r="B28" s="96"/>
      <c r="D28" s="240" t="s">
        <v>708</v>
      </c>
      <c r="E28" s="70">
        <f>I28</f>
        <v>90</v>
      </c>
      <c r="F28" s="46"/>
      <c r="I28" s="480">
        <f>SUM(I4:I22)</f>
        <v>90</v>
      </c>
    </row>
    <row r="29" spans="1:10" ht="35.25" customHeight="1">
      <c r="A29" s="32"/>
      <c r="B29" s="96"/>
      <c r="C29" s="242"/>
      <c r="D29" s="240" t="s">
        <v>720</v>
      </c>
      <c r="E29" s="70">
        <f>J29</f>
        <v>8000</v>
      </c>
      <c r="F29" s="46" t="s">
        <v>724</v>
      </c>
      <c r="J29" s="480">
        <f>SUM(J4:J22)</f>
        <v>8000</v>
      </c>
    </row>
    <row r="30" spans="1:11" ht="48.75" customHeight="1">
      <c r="A30" s="292"/>
      <c r="B30" s="304"/>
      <c r="C30" s="426"/>
      <c r="D30" s="427" t="s">
        <v>363</v>
      </c>
      <c r="E30" s="346">
        <f>K30</f>
        <v>3500</v>
      </c>
      <c r="F30" s="322" t="s">
        <v>724</v>
      </c>
      <c r="K30" s="480">
        <f>SUM(K4:K22)</f>
        <v>3500</v>
      </c>
    </row>
    <row r="31" spans="1:12" ht="50.25" customHeight="1">
      <c r="A31" s="34"/>
      <c r="B31" s="47"/>
      <c r="D31" s="240" t="s">
        <v>545</v>
      </c>
      <c r="E31" s="40">
        <f>L31</f>
        <v>0</v>
      </c>
      <c r="F31" s="80"/>
      <c r="L31" s="480">
        <f>SUM(L4:L22)</f>
        <v>0</v>
      </c>
    </row>
    <row r="32" spans="1:13" ht="15.75">
      <c r="A32" s="34"/>
      <c r="B32" s="96"/>
      <c r="D32" s="239" t="s">
        <v>508</v>
      </c>
      <c r="E32" s="70">
        <f>M32</f>
        <v>0</v>
      </c>
      <c r="F32" s="46" t="s">
        <v>724</v>
      </c>
      <c r="M32" s="480">
        <f>SUM(M4:M22)</f>
        <v>0</v>
      </c>
    </row>
    <row r="33" spans="1:14" ht="19.5" customHeight="1">
      <c r="A33" s="34"/>
      <c r="B33" s="96"/>
      <c r="C33" s="16" t="s">
        <v>401</v>
      </c>
      <c r="D33" s="59"/>
      <c r="E33" s="17">
        <f>N33</f>
        <v>35054</v>
      </c>
      <c r="F33" s="46" t="s">
        <v>724</v>
      </c>
      <c r="N33" s="480">
        <f>SUM(N4:N22)</f>
        <v>35054</v>
      </c>
    </row>
    <row r="34" spans="1:15" ht="15.75">
      <c r="A34" s="32"/>
      <c r="B34" s="96"/>
      <c r="C34" s="26" t="s">
        <v>244</v>
      </c>
      <c r="D34" s="59"/>
      <c r="E34" s="70">
        <f>O34</f>
        <v>2982</v>
      </c>
      <c r="F34" s="59"/>
      <c r="O34" s="480">
        <f>SUM(O4:O22)</f>
        <v>2982</v>
      </c>
    </row>
    <row r="35" spans="2:6" ht="15">
      <c r="B35" s="243"/>
      <c r="C35" s="242"/>
      <c r="D35" s="244"/>
      <c r="E35" s="245"/>
      <c r="F35" s="244"/>
    </row>
    <row r="36" spans="1:15" s="171" customFormat="1" ht="15">
      <c r="A36" s="102"/>
      <c r="B36" s="139"/>
      <c r="C36" s="25" t="s">
        <v>190</v>
      </c>
      <c r="D36" s="83"/>
      <c r="E36" s="86"/>
      <c r="F36" s="83"/>
      <c r="H36" s="483"/>
      <c r="I36" s="483"/>
      <c r="J36" s="483"/>
      <c r="K36" s="483"/>
      <c r="L36" s="483"/>
      <c r="M36" s="483"/>
      <c r="N36" s="483"/>
      <c r="O36" s="483"/>
    </row>
    <row r="37" spans="2:6" ht="15">
      <c r="B37" s="138"/>
      <c r="C37" s="15"/>
      <c r="D37" s="82"/>
      <c r="E37" s="85"/>
      <c r="F37" s="82"/>
    </row>
    <row r="253" spans="1:15" s="121" customFormat="1" ht="15">
      <c r="A253" s="101"/>
      <c r="B253" s="103"/>
      <c r="C253" s="140"/>
      <c r="D253" s="84"/>
      <c r="E253" s="87"/>
      <c r="F253" s="84"/>
      <c r="H253" s="480"/>
      <c r="I253" s="480"/>
      <c r="J253" s="480"/>
      <c r="K253" s="480"/>
      <c r="L253" s="480"/>
      <c r="M253" s="480"/>
      <c r="N253" s="480"/>
      <c r="O253" s="480"/>
    </row>
    <row r="254" spans="1:15" s="121" customFormat="1" ht="15">
      <c r="A254" s="101"/>
      <c r="B254" s="103"/>
      <c r="C254" s="140"/>
      <c r="D254" s="84"/>
      <c r="E254" s="87"/>
      <c r="F254" s="84"/>
      <c r="H254" s="480"/>
      <c r="I254" s="480"/>
      <c r="J254" s="480"/>
      <c r="K254" s="480"/>
      <c r="L254" s="480"/>
      <c r="M254" s="480"/>
      <c r="N254" s="480"/>
      <c r="O254" s="480"/>
    </row>
    <row r="255" spans="1:15" s="121" customFormat="1" ht="15">
      <c r="A255" s="101"/>
      <c r="B255" s="103"/>
      <c r="C255" s="140"/>
      <c r="D255" s="84"/>
      <c r="E255" s="87"/>
      <c r="F255" s="84"/>
      <c r="H255" s="480"/>
      <c r="I255" s="480"/>
      <c r="J255" s="480"/>
      <c r="K255" s="480"/>
      <c r="L255" s="480"/>
      <c r="M255" s="480"/>
      <c r="N255" s="480"/>
      <c r="O255" s="480"/>
    </row>
    <row r="256" spans="1:15" s="121" customFormat="1" ht="15">
      <c r="A256" s="101"/>
      <c r="B256" s="103"/>
      <c r="C256" s="140"/>
      <c r="D256" s="84"/>
      <c r="E256" s="87"/>
      <c r="F256" s="84"/>
      <c r="H256" s="480"/>
      <c r="I256" s="480"/>
      <c r="J256" s="480"/>
      <c r="K256" s="480"/>
      <c r="L256" s="480"/>
      <c r="M256" s="480"/>
      <c r="N256" s="480"/>
      <c r="O256" s="480"/>
    </row>
    <row r="257" spans="1:15" s="121" customFormat="1" ht="15">
      <c r="A257" s="101"/>
      <c r="B257" s="103"/>
      <c r="C257" s="140"/>
      <c r="D257" s="84"/>
      <c r="E257" s="87"/>
      <c r="F257" s="84"/>
      <c r="H257" s="480"/>
      <c r="I257" s="480"/>
      <c r="J257" s="480"/>
      <c r="K257" s="480"/>
      <c r="L257" s="480"/>
      <c r="M257" s="480"/>
      <c r="N257" s="480"/>
      <c r="O257" s="480"/>
    </row>
    <row r="258" spans="1:15" s="121" customFormat="1" ht="15">
      <c r="A258" s="101"/>
      <c r="B258" s="103"/>
      <c r="C258" s="140"/>
      <c r="D258" s="84"/>
      <c r="E258" s="87"/>
      <c r="F258" s="84"/>
      <c r="H258" s="480"/>
      <c r="I258" s="480"/>
      <c r="J258" s="480"/>
      <c r="K258" s="480"/>
      <c r="L258" s="480"/>
      <c r="M258" s="480"/>
      <c r="N258" s="480"/>
      <c r="O258" s="480"/>
    </row>
    <row r="259" spans="1:15" s="121" customFormat="1" ht="15">
      <c r="A259" s="101"/>
      <c r="B259" s="103"/>
      <c r="C259" s="140"/>
      <c r="D259" s="84"/>
      <c r="E259" s="87"/>
      <c r="F259" s="84"/>
      <c r="H259" s="480"/>
      <c r="I259" s="480"/>
      <c r="J259" s="480"/>
      <c r="K259" s="480"/>
      <c r="L259" s="480"/>
      <c r="M259" s="480"/>
      <c r="N259" s="480"/>
      <c r="O259" s="480"/>
    </row>
    <row r="260" spans="1:15" s="121" customFormat="1" ht="15">
      <c r="A260" s="101"/>
      <c r="B260" s="103"/>
      <c r="C260" s="140"/>
      <c r="D260" s="84"/>
      <c r="E260" s="87"/>
      <c r="F260" s="84"/>
      <c r="H260" s="480"/>
      <c r="I260" s="480"/>
      <c r="J260" s="480"/>
      <c r="K260" s="480"/>
      <c r="L260" s="480"/>
      <c r="M260" s="480"/>
      <c r="N260" s="480"/>
      <c r="O260" s="480"/>
    </row>
    <row r="261" spans="1:15" s="121" customFormat="1" ht="15">
      <c r="A261" s="101"/>
      <c r="B261" s="103"/>
      <c r="C261" s="140"/>
      <c r="D261" s="84"/>
      <c r="E261" s="87"/>
      <c r="F261" s="84"/>
      <c r="H261" s="480"/>
      <c r="I261" s="480"/>
      <c r="J261" s="480"/>
      <c r="K261" s="480"/>
      <c r="L261" s="480"/>
      <c r="M261" s="480"/>
      <c r="N261" s="480"/>
      <c r="O261" s="480"/>
    </row>
    <row r="262" spans="1:15" s="121" customFormat="1" ht="15">
      <c r="A262" s="101"/>
      <c r="B262" s="103"/>
      <c r="C262" s="140"/>
      <c r="D262" s="84"/>
      <c r="E262" s="87"/>
      <c r="F262" s="84"/>
      <c r="H262" s="480"/>
      <c r="I262" s="480"/>
      <c r="J262" s="480"/>
      <c r="K262" s="480"/>
      <c r="L262" s="480"/>
      <c r="M262" s="480"/>
      <c r="N262" s="480"/>
      <c r="O262" s="480"/>
    </row>
    <row r="263" spans="1:15" s="121" customFormat="1" ht="15">
      <c r="A263" s="101"/>
      <c r="B263" s="103"/>
      <c r="C263" s="140"/>
      <c r="D263" s="84"/>
      <c r="E263" s="87"/>
      <c r="F263" s="84"/>
      <c r="H263" s="480"/>
      <c r="I263" s="480"/>
      <c r="J263" s="480"/>
      <c r="K263" s="480"/>
      <c r="L263" s="480"/>
      <c r="M263" s="480"/>
      <c r="N263" s="480"/>
      <c r="O263" s="480"/>
    </row>
    <row r="264" spans="1:15" s="121" customFormat="1" ht="15">
      <c r="A264" s="101"/>
      <c r="B264" s="103"/>
      <c r="C264" s="140"/>
      <c r="D264" s="84"/>
      <c r="E264" s="87"/>
      <c r="F264" s="84"/>
      <c r="H264" s="480"/>
      <c r="I264" s="480"/>
      <c r="J264" s="480"/>
      <c r="K264" s="480"/>
      <c r="L264" s="480"/>
      <c r="M264" s="480"/>
      <c r="N264" s="480"/>
      <c r="O264" s="480"/>
    </row>
    <row r="265" spans="1:15" s="121" customFormat="1" ht="15">
      <c r="A265" s="101"/>
      <c r="B265" s="103"/>
      <c r="C265" s="140"/>
      <c r="D265" s="84"/>
      <c r="E265" s="87"/>
      <c r="F265" s="84"/>
      <c r="H265" s="480"/>
      <c r="I265" s="480"/>
      <c r="J265" s="480"/>
      <c r="K265" s="480"/>
      <c r="L265" s="480"/>
      <c r="M265" s="480"/>
      <c r="N265" s="480"/>
      <c r="O265" s="480"/>
    </row>
    <row r="266" spans="1:15" s="121" customFormat="1" ht="15">
      <c r="A266" s="101"/>
      <c r="B266" s="103"/>
      <c r="C266" s="140"/>
      <c r="D266" s="84"/>
      <c r="E266" s="87"/>
      <c r="F266" s="84"/>
      <c r="H266" s="480"/>
      <c r="I266" s="480"/>
      <c r="J266" s="480"/>
      <c r="K266" s="480"/>
      <c r="L266" s="480"/>
      <c r="M266" s="480"/>
      <c r="N266" s="480"/>
      <c r="O266" s="480"/>
    </row>
    <row r="267" spans="1:15" s="121" customFormat="1" ht="15">
      <c r="A267" s="101"/>
      <c r="B267" s="103"/>
      <c r="C267" s="140"/>
      <c r="D267" s="84"/>
      <c r="E267" s="87"/>
      <c r="F267" s="84"/>
      <c r="H267" s="480"/>
      <c r="I267" s="480"/>
      <c r="J267" s="480"/>
      <c r="K267" s="480"/>
      <c r="L267" s="480"/>
      <c r="M267" s="480"/>
      <c r="N267" s="480"/>
      <c r="O267" s="480"/>
    </row>
    <row r="268" spans="1:15" s="121" customFormat="1" ht="15">
      <c r="A268" s="101"/>
      <c r="B268" s="103"/>
      <c r="C268" s="140"/>
      <c r="D268" s="84"/>
      <c r="E268" s="87"/>
      <c r="F268" s="84"/>
      <c r="H268" s="480"/>
      <c r="I268" s="480"/>
      <c r="J268" s="480"/>
      <c r="K268" s="480"/>
      <c r="L268" s="480"/>
      <c r="M268" s="480"/>
      <c r="N268" s="480"/>
      <c r="O268" s="480"/>
    </row>
    <row r="269" spans="1:15" s="121" customFormat="1" ht="15">
      <c r="A269" s="101"/>
      <c r="B269" s="103"/>
      <c r="C269" s="140"/>
      <c r="D269" s="84"/>
      <c r="E269" s="87"/>
      <c r="F269" s="84"/>
      <c r="H269" s="480"/>
      <c r="I269" s="480"/>
      <c r="J269" s="480"/>
      <c r="K269" s="480"/>
      <c r="L269" s="480"/>
      <c r="M269" s="480"/>
      <c r="N269" s="480"/>
      <c r="O269" s="480"/>
    </row>
    <row r="270" spans="1:15" s="121" customFormat="1" ht="15">
      <c r="A270" s="101"/>
      <c r="B270" s="103"/>
      <c r="C270" s="140"/>
      <c r="D270" s="84"/>
      <c r="E270" s="87"/>
      <c r="F270" s="84"/>
      <c r="H270" s="480"/>
      <c r="I270" s="480"/>
      <c r="J270" s="480"/>
      <c r="K270" s="480"/>
      <c r="L270" s="480"/>
      <c r="M270" s="480"/>
      <c r="N270" s="480"/>
      <c r="O270" s="480"/>
    </row>
    <row r="271" spans="1:15" s="121" customFormat="1" ht="15">
      <c r="A271" s="101"/>
      <c r="B271" s="103"/>
      <c r="C271" s="140"/>
      <c r="D271" s="84"/>
      <c r="E271" s="87"/>
      <c r="F271" s="84"/>
      <c r="H271" s="480"/>
      <c r="I271" s="480"/>
      <c r="J271" s="480"/>
      <c r="K271" s="480"/>
      <c r="L271" s="480"/>
      <c r="M271" s="480"/>
      <c r="N271" s="480"/>
      <c r="O271" s="480"/>
    </row>
    <row r="272" spans="1:15" s="121" customFormat="1" ht="15">
      <c r="A272" s="101"/>
      <c r="B272" s="103"/>
      <c r="C272" s="140"/>
      <c r="D272" s="84"/>
      <c r="E272" s="87"/>
      <c r="F272" s="84"/>
      <c r="H272" s="480"/>
      <c r="I272" s="480"/>
      <c r="J272" s="480"/>
      <c r="K272" s="480"/>
      <c r="L272" s="480"/>
      <c r="M272" s="480"/>
      <c r="N272" s="480"/>
      <c r="O272" s="480"/>
    </row>
    <row r="273" spans="1:15" s="121" customFormat="1" ht="15">
      <c r="A273" s="101"/>
      <c r="B273" s="103"/>
      <c r="C273" s="140"/>
      <c r="D273" s="84"/>
      <c r="E273" s="87"/>
      <c r="F273" s="84"/>
      <c r="H273" s="480"/>
      <c r="I273" s="480"/>
      <c r="J273" s="480"/>
      <c r="K273" s="480"/>
      <c r="L273" s="480"/>
      <c r="M273" s="480"/>
      <c r="N273" s="480"/>
      <c r="O273" s="480"/>
    </row>
    <row r="274" spans="1:15" s="121" customFormat="1" ht="15">
      <c r="A274" s="101"/>
      <c r="B274" s="103"/>
      <c r="C274" s="140"/>
      <c r="D274" s="84"/>
      <c r="E274" s="87"/>
      <c r="F274" s="84"/>
      <c r="H274" s="480"/>
      <c r="I274" s="480"/>
      <c r="J274" s="480"/>
      <c r="K274" s="480"/>
      <c r="L274" s="480"/>
      <c r="M274" s="480"/>
      <c r="N274" s="480"/>
      <c r="O274" s="480"/>
    </row>
    <row r="275" spans="1:15" s="121" customFormat="1" ht="15">
      <c r="A275" s="101"/>
      <c r="B275" s="103"/>
      <c r="C275" s="140"/>
      <c r="D275" s="84"/>
      <c r="E275" s="87"/>
      <c r="F275" s="84"/>
      <c r="H275" s="480"/>
      <c r="I275" s="480"/>
      <c r="J275" s="480"/>
      <c r="K275" s="480"/>
      <c r="L275" s="480"/>
      <c r="M275" s="480"/>
      <c r="N275" s="480"/>
      <c r="O275" s="480"/>
    </row>
    <row r="287" spans="1:15" s="172" customFormat="1" ht="15">
      <c r="A287" s="101"/>
      <c r="B287" s="103"/>
      <c r="C287" s="140"/>
      <c r="D287" s="84"/>
      <c r="E287" s="87"/>
      <c r="F287" s="84"/>
      <c r="H287" s="484"/>
      <c r="I287" s="484"/>
      <c r="J287" s="484"/>
      <c r="K287" s="484"/>
      <c r="L287" s="484"/>
      <c r="M287" s="484"/>
      <c r="N287" s="484"/>
      <c r="O287" s="484"/>
    </row>
    <row r="288" spans="1:15" s="172" customFormat="1" ht="15">
      <c r="A288" s="101"/>
      <c r="B288" s="103"/>
      <c r="C288" s="140"/>
      <c r="D288" s="84"/>
      <c r="E288" s="87"/>
      <c r="F288" s="84"/>
      <c r="H288" s="484"/>
      <c r="I288" s="484"/>
      <c r="J288" s="484"/>
      <c r="K288" s="484"/>
      <c r="L288" s="484"/>
      <c r="M288" s="484"/>
      <c r="N288" s="484"/>
      <c r="O288" s="484"/>
    </row>
  </sheetData>
  <sheetProtection/>
  <mergeCells count="2">
    <mergeCell ref="A3:F3"/>
    <mergeCell ref="A1:F1"/>
  </mergeCells>
  <printOptions/>
  <pageMargins left="0.1968503937007874" right="0.1968503937007874" top="0.5511811023622047" bottom="0.5118110236220472" header="0.5118110236220472" footer="0.3937007874015748"/>
  <pageSetup firstPageNumber="18" useFirstPageNumber="1" horizontalDpi="600" verticalDpi="600" orientation="landscape" paperSize="9" r:id="rId1"/>
  <headerFooter alignWithMargins="0">
    <oddFooter>&amp;R&amp;P</oddFooter>
  </headerFooter>
  <rowBreaks count="1" manualBreakCount="1">
    <brk id="22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25"/>
  <sheetViews>
    <sheetView view="pageBreakPreview" zoomScale="60" zoomScaleNormal="85" zoomScalePageLayoutView="0" workbookViewId="0" topLeftCell="A1">
      <pane xSplit="4" ySplit="1" topLeftCell="E2" activePane="bottomRight" state="frozen"/>
      <selection pane="topLeft" activeCell="A1" sqref="A1"/>
      <selection pane="topRight" activeCell="F1" sqref="F1"/>
      <selection pane="bottomLeft" activeCell="A14" sqref="A14"/>
      <selection pane="bottomRight" activeCell="A2" sqref="A2:F2"/>
    </sheetView>
  </sheetViews>
  <sheetFormatPr defaultColWidth="9.125" defaultRowHeight="12.75"/>
  <cols>
    <col min="1" max="1" width="7.875" style="255" customWidth="1"/>
    <col min="2" max="2" width="7.875" style="99" hidden="1" customWidth="1"/>
    <col min="3" max="3" width="57.75390625" style="255" customWidth="1"/>
    <col min="4" max="4" width="30.75390625" style="118" customWidth="1"/>
    <col min="5" max="5" width="18.75390625" style="382" customWidth="1"/>
    <col min="6" max="6" width="31.75390625" style="255" customWidth="1"/>
    <col min="7" max="16384" width="9.125" style="99" customWidth="1"/>
  </cols>
  <sheetData>
    <row r="1" spans="1:6" ht="63">
      <c r="A1" s="338" t="s">
        <v>713</v>
      </c>
      <c r="B1" s="348"/>
      <c r="C1" s="65" t="s">
        <v>208</v>
      </c>
      <c r="D1" s="355" t="s">
        <v>797</v>
      </c>
      <c r="E1" s="372" t="s">
        <v>447</v>
      </c>
      <c r="F1" s="334" t="s">
        <v>802</v>
      </c>
    </row>
    <row r="2" spans="1:6" ht="20.25" customHeight="1">
      <c r="A2" s="586" t="s">
        <v>359</v>
      </c>
      <c r="B2" s="587"/>
      <c r="C2" s="588"/>
      <c r="D2" s="588"/>
      <c r="E2" s="588"/>
      <c r="F2" s="556"/>
    </row>
    <row r="3" spans="1:6" s="109" customFormat="1" ht="99.75" customHeight="1">
      <c r="A3" s="34" t="s">
        <v>582</v>
      </c>
      <c r="B3" s="349" t="s">
        <v>419</v>
      </c>
      <c r="C3" s="79" t="s">
        <v>729</v>
      </c>
      <c r="D3" s="366" t="s">
        <v>671</v>
      </c>
      <c r="E3" s="373">
        <v>1000</v>
      </c>
      <c r="F3" s="30" t="s">
        <v>360</v>
      </c>
    </row>
    <row r="4" spans="1:6" s="109" customFormat="1" ht="15.75">
      <c r="A4" s="30" t="s">
        <v>583</v>
      </c>
      <c r="B4" s="349" t="s">
        <v>419</v>
      </c>
      <c r="C4" s="79" t="s">
        <v>792</v>
      </c>
      <c r="D4" s="344"/>
      <c r="E4" s="373"/>
      <c r="F4" s="30"/>
    </row>
    <row r="5" spans="1:6" s="109" customFormat="1" ht="49.5" customHeight="1">
      <c r="A5" s="34" t="s">
        <v>584</v>
      </c>
      <c r="B5" s="349"/>
      <c r="C5" s="72" t="s">
        <v>790</v>
      </c>
      <c r="D5" s="306" t="s">
        <v>450</v>
      </c>
      <c r="E5" s="374">
        <v>300</v>
      </c>
      <c r="F5" s="34" t="s">
        <v>360</v>
      </c>
    </row>
    <row r="6" spans="1:6" s="109" customFormat="1" ht="63">
      <c r="A6" s="34" t="s">
        <v>584</v>
      </c>
      <c r="B6" s="350"/>
      <c r="C6" s="72" t="s">
        <v>252</v>
      </c>
      <c r="D6" s="306" t="s">
        <v>451</v>
      </c>
      <c r="E6" s="374">
        <v>500</v>
      </c>
      <c r="F6" s="34" t="s">
        <v>384</v>
      </c>
    </row>
    <row r="7" spans="1:6" s="109" customFormat="1" ht="49.5" customHeight="1">
      <c r="A7" s="297"/>
      <c r="B7" s="350"/>
      <c r="C7" s="298" t="s">
        <v>253</v>
      </c>
      <c r="D7" s="367" t="s">
        <v>671</v>
      </c>
      <c r="E7" s="375">
        <v>300</v>
      </c>
      <c r="F7" s="297" t="s">
        <v>509</v>
      </c>
    </row>
    <row r="8" spans="1:6" s="109" customFormat="1" ht="49.5" customHeight="1">
      <c r="A8" s="301" t="s">
        <v>584</v>
      </c>
      <c r="B8" s="344"/>
      <c r="C8" s="302" t="s">
        <v>791</v>
      </c>
      <c r="D8" s="57" t="s">
        <v>452</v>
      </c>
      <c r="E8" s="347">
        <v>500</v>
      </c>
      <c r="F8" s="301" t="s">
        <v>509</v>
      </c>
    </row>
    <row r="9" spans="1:6" s="109" customFormat="1" ht="48.75" customHeight="1">
      <c r="A9" s="289"/>
      <c r="B9" s="349"/>
      <c r="C9" s="290" t="s">
        <v>774</v>
      </c>
      <c r="D9" s="314" t="s">
        <v>452</v>
      </c>
      <c r="E9" s="376">
        <v>1000</v>
      </c>
      <c r="F9" s="289" t="s">
        <v>509</v>
      </c>
    </row>
    <row r="10" spans="1:6" s="109" customFormat="1" ht="94.5">
      <c r="A10" s="28" t="s">
        <v>585</v>
      </c>
      <c r="B10" s="351" t="s">
        <v>419</v>
      </c>
      <c r="C10" s="26" t="s">
        <v>262</v>
      </c>
      <c r="D10" s="366" t="s">
        <v>452</v>
      </c>
      <c r="E10" s="377">
        <v>8000</v>
      </c>
      <c r="F10" s="28" t="s">
        <v>509</v>
      </c>
    </row>
    <row r="11" spans="1:6" s="109" customFormat="1" ht="78.75">
      <c r="A11" s="28" t="s">
        <v>586</v>
      </c>
      <c r="B11" s="351" t="s">
        <v>419</v>
      </c>
      <c r="C11" s="26" t="s">
        <v>305</v>
      </c>
      <c r="D11" s="366" t="s">
        <v>452</v>
      </c>
      <c r="E11" s="377">
        <v>1980</v>
      </c>
      <c r="F11" s="28" t="s">
        <v>244</v>
      </c>
    </row>
    <row r="12" spans="1:6" ht="33.75" customHeight="1">
      <c r="A12" s="28" t="s">
        <v>587</v>
      </c>
      <c r="B12" s="351" t="s">
        <v>419</v>
      </c>
      <c r="C12" s="26" t="s">
        <v>396</v>
      </c>
      <c r="D12" s="366" t="s">
        <v>449</v>
      </c>
      <c r="E12" s="377">
        <v>75000</v>
      </c>
      <c r="F12" s="28" t="s">
        <v>380</v>
      </c>
    </row>
    <row r="13" spans="1:6" ht="54" customHeight="1">
      <c r="A13" s="32" t="s">
        <v>588</v>
      </c>
      <c r="B13" s="352" t="s">
        <v>419</v>
      </c>
      <c r="C13" s="38" t="s">
        <v>773</v>
      </c>
      <c r="D13" s="296" t="s">
        <v>671</v>
      </c>
      <c r="E13" s="378">
        <v>100</v>
      </c>
      <c r="F13" s="32" t="s">
        <v>360</v>
      </c>
    </row>
    <row r="14" spans="1:6" ht="69" customHeight="1">
      <c r="A14" s="28" t="s">
        <v>589</v>
      </c>
      <c r="B14" s="353" t="s">
        <v>419</v>
      </c>
      <c r="C14" s="43" t="s">
        <v>679</v>
      </c>
      <c r="D14" s="366" t="s">
        <v>720</v>
      </c>
      <c r="E14" s="377">
        <v>5000</v>
      </c>
      <c r="F14" s="28" t="s">
        <v>693</v>
      </c>
    </row>
    <row r="15" spans="1:6" ht="15.75" hidden="1">
      <c r="A15" s="30"/>
      <c r="B15" s="349"/>
      <c r="C15" s="43"/>
      <c r="D15" s="366"/>
      <c r="E15" s="377"/>
      <c r="F15" s="28"/>
    </row>
    <row r="16" spans="1:6" ht="45" hidden="1">
      <c r="A16" s="30"/>
      <c r="B16" s="349"/>
      <c r="C16" s="199" t="s">
        <v>345</v>
      </c>
      <c r="D16" s="368" t="s">
        <v>690</v>
      </c>
      <c r="E16" s="377"/>
      <c r="F16" s="207" t="s">
        <v>401</v>
      </c>
    </row>
    <row r="17" spans="1:6" s="109" customFormat="1" ht="15.75">
      <c r="A17" s="364"/>
      <c r="B17" s="349"/>
      <c r="C17" s="26"/>
      <c r="D17" s="366"/>
      <c r="E17" s="491">
        <f>SUM(E3:E14)</f>
        <v>93680</v>
      </c>
      <c r="F17" s="383"/>
    </row>
    <row r="18" spans="1:6" s="98" customFormat="1" ht="15.75">
      <c r="A18" s="34"/>
      <c r="B18" s="57"/>
      <c r="C18" s="8" t="s">
        <v>556</v>
      </c>
      <c r="D18" s="296"/>
      <c r="E18" s="379">
        <v>93680</v>
      </c>
      <c r="F18" s="151"/>
    </row>
    <row r="19" spans="1:6" s="98" customFormat="1" ht="15.75">
      <c r="A19" s="34"/>
      <c r="B19" s="57"/>
      <c r="C19" s="8" t="s">
        <v>211</v>
      </c>
      <c r="D19" s="296"/>
      <c r="E19" s="379">
        <v>91700</v>
      </c>
      <c r="F19" s="151"/>
    </row>
    <row r="20" spans="1:6" ht="15.75">
      <c r="A20" s="297"/>
      <c r="B20" s="57"/>
      <c r="C20" s="16" t="s">
        <v>711</v>
      </c>
      <c r="D20" s="366"/>
      <c r="E20" s="380">
        <v>86700</v>
      </c>
      <c r="F20" s="150"/>
    </row>
    <row r="21" spans="1:6" ht="51.75" customHeight="1">
      <c r="A21" s="301"/>
      <c r="B21" s="296"/>
      <c r="C21" s="325"/>
      <c r="D21" s="369" t="s">
        <v>358</v>
      </c>
      <c r="E21" s="377">
        <v>11700</v>
      </c>
      <c r="F21" s="150"/>
    </row>
    <row r="22" spans="1:6" ht="33.75" customHeight="1">
      <c r="A22" s="301"/>
      <c r="B22" s="57"/>
      <c r="C22" s="326"/>
      <c r="D22" s="370" t="s">
        <v>720</v>
      </c>
      <c r="E22" s="378">
        <v>75000</v>
      </c>
      <c r="F22" s="151"/>
    </row>
    <row r="23" spans="1:6" ht="22.5" customHeight="1">
      <c r="A23" s="292"/>
      <c r="B23" s="350"/>
      <c r="C23" s="319" t="s">
        <v>401</v>
      </c>
      <c r="D23" s="296"/>
      <c r="E23" s="379">
        <v>5000</v>
      </c>
      <c r="F23" s="32"/>
    </row>
    <row r="24" spans="1:6" s="100" customFormat="1" ht="15.75" customHeight="1">
      <c r="A24" s="253"/>
      <c r="B24" s="354"/>
      <c r="C24" s="26" t="s">
        <v>244</v>
      </c>
      <c r="D24" s="371"/>
      <c r="E24" s="377">
        <v>1980</v>
      </c>
      <c r="F24" s="253"/>
    </row>
    <row r="25" spans="1:6" s="98" customFormat="1" ht="12.75">
      <c r="A25" s="254"/>
      <c r="C25" s="254" t="s">
        <v>718</v>
      </c>
      <c r="D25" s="119"/>
      <c r="E25" s="381"/>
      <c r="F25" s="254"/>
    </row>
  </sheetData>
  <sheetProtection/>
  <mergeCells count="1">
    <mergeCell ref="A2:F2"/>
  </mergeCells>
  <printOptions/>
  <pageMargins left="0.1968503937007874" right="0.1968503937007874" top="0.5511811023622047" bottom="0.5118110236220472" header="0.5118110236220472" footer="0.3937007874015748"/>
  <pageSetup firstPageNumber="22" useFirstPageNumber="1" horizontalDpi="600" verticalDpi="600" orientation="landscape" paperSize="9" r:id="rId1"/>
  <headerFooter alignWithMargins="0">
    <oddFooter>&amp;R&amp;P</oddFooter>
  </headerFooter>
  <rowBreaks count="1" manualBreakCount="1">
    <brk id="14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68"/>
  <sheetViews>
    <sheetView view="pageBreakPreview" zoomScale="60" zoomScaleNormal="85" zoomScalePageLayoutView="0" workbookViewId="0" topLeftCell="A1">
      <pane xSplit="4" ySplit="1" topLeftCell="E2" activePane="bottomRight" state="frozen"/>
      <selection pane="topLeft" activeCell="A1" sqref="A1"/>
      <selection pane="topRight" activeCell="F1" sqref="F1"/>
      <selection pane="bottomLeft" activeCell="A3" sqref="A3"/>
      <selection pane="bottomRight" activeCell="F7" sqref="F7"/>
    </sheetView>
  </sheetViews>
  <sheetFormatPr defaultColWidth="9.125" defaultRowHeight="12.75"/>
  <cols>
    <col min="1" max="1" width="7.875" style="258" customWidth="1"/>
    <col min="2" max="2" width="7.875" style="104" hidden="1" customWidth="1"/>
    <col min="3" max="3" width="57.75390625" style="259" customWidth="1"/>
    <col min="4" max="4" width="30.75390625" style="260" customWidth="1"/>
    <col min="5" max="5" width="18.75390625" style="260" customWidth="1"/>
    <col min="6" max="6" width="31.75390625" style="260" customWidth="1"/>
    <col min="7" max="16384" width="9.125" style="104" customWidth="1"/>
  </cols>
  <sheetData>
    <row r="1" spans="1:6" ht="73.5" customHeight="1">
      <c r="A1" s="338" t="s">
        <v>713</v>
      </c>
      <c r="B1" s="348"/>
      <c r="C1" s="65" t="s">
        <v>208</v>
      </c>
      <c r="D1" s="355" t="s">
        <v>797</v>
      </c>
      <c r="E1" s="372" t="s">
        <v>447</v>
      </c>
      <c r="F1" s="519" t="s">
        <v>802</v>
      </c>
    </row>
    <row r="2" spans="1:6" ht="33" customHeight="1">
      <c r="A2" s="525" t="s">
        <v>721</v>
      </c>
      <c r="B2" s="587"/>
      <c r="C2" s="504"/>
      <c r="D2" s="504"/>
      <c r="E2" s="504"/>
      <c r="F2" s="505"/>
    </row>
    <row r="3" spans="1:6" s="114" customFormat="1" ht="31.5">
      <c r="A3" s="30" t="s">
        <v>590</v>
      </c>
      <c r="B3" s="47" t="s">
        <v>418</v>
      </c>
      <c r="C3" s="35" t="s">
        <v>557</v>
      </c>
      <c r="D3" s="30" t="s">
        <v>201</v>
      </c>
      <c r="E3" s="31"/>
      <c r="F3" s="30"/>
    </row>
    <row r="4" spans="1:6" s="114" customFormat="1" ht="63">
      <c r="A4" s="34"/>
      <c r="B4" s="47"/>
      <c r="C4" s="36" t="s">
        <v>307</v>
      </c>
      <c r="D4" s="34" t="s">
        <v>671</v>
      </c>
      <c r="E4" s="37">
        <v>209000</v>
      </c>
      <c r="F4" s="34" t="s">
        <v>360</v>
      </c>
    </row>
    <row r="5" spans="1:6" s="114" customFormat="1" ht="48.75" customHeight="1">
      <c r="A5" s="34"/>
      <c r="B5" s="47"/>
      <c r="C5" s="36" t="s">
        <v>308</v>
      </c>
      <c r="D5" s="69" t="s">
        <v>671</v>
      </c>
      <c r="E5" s="37">
        <v>291000</v>
      </c>
      <c r="F5" s="34" t="s">
        <v>360</v>
      </c>
    </row>
    <row r="6" spans="1:6" s="114" customFormat="1" ht="31.5">
      <c r="A6" s="297"/>
      <c r="B6" s="47"/>
      <c r="C6" s="329"/>
      <c r="D6" s="297"/>
      <c r="E6" s="299">
        <v>879468.4</v>
      </c>
      <c r="F6" s="297" t="s">
        <v>398</v>
      </c>
    </row>
    <row r="7" spans="1:6" s="114" customFormat="1" ht="126">
      <c r="A7" s="310" t="s">
        <v>591</v>
      </c>
      <c r="B7" s="384" t="s">
        <v>418</v>
      </c>
      <c r="C7" s="311" t="s">
        <v>26</v>
      </c>
      <c r="D7" s="310" t="s">
        <v>207</v>
      </c>
      <c r="E7" s="386">
        <v>250484.2</v>
      </c>
      <c r="F7" s="310" t="s">
        <v>360</v>
      </c>
    </row>
    <row r="8" spans="1:6" s="114" customFormat="1" ht="31.5">
      <c r="A8" s="289"/>
      <c r="B8" s="385"/>
      <c r="C8" s="290"/>
      <c r="D8" s="289"/>
      <c r="E8" s="291">
        <v>608483.1</v>
      </c>
      <c r="F8" s="289" t="s">
        <v>398</v>
      </c>
    </row>
    <row r="9" spans="1:6" s="114" customFormat="1" ht="65.25" customHeight="1">
      <c r="A9" s="289" t="s">
        <v>592</v>
      </c>
      <c r="B9" s="141" t="s">
        <v>418</v>
      </c>
      <c r="C9" s="332" t="s">
        <v>263</v>
      </c>
      <c r="D9" s="289" t="s">
        <v>671</v>
      </c>
      <c r="E9" s="291">
        <v>4000</v>
      </c>
      <c r="F9" s="289" t="s">
        <v>360</v>
      </c>
    </row>
    <row r="10" spans="1:6" s="114" customFormat="1" ht="83.25" customHeight="1">
      <c r="A10" s="28" t="s">
        <v>593</v>
      </c>
      <c r="B10" s="141" t="s">
        <v>418</v>
      </c>
      <c r="C10" s="26" t="s">
        <v>224</v>
      </c>
      <c r="D10" s="59" t="s">
        <v>671</v>
      </c>
      <c r="E10" s="70">
        <v>1500</v>
      </c>
      <c r="F10" s="142" t="s">
        <v>360</v>
      </c>
    </row>
    <row r="11" spans="1:6" s="114" customFormat="1" ht="78.75">
      <c r="A11" s="310" t="s">
        <v>594</v>
      </c>
      <c r="B11" s="141" t="s">
        <v>418</v>
      </c>
      <c r="C11" s="311" t="s">
        <v>736</v>
      </c>
      <c r="D11" s="312" t="s">
        <v>671</v>
      </c>
      <c r="E11" s="313">
        <v>1500</v>
      </c>
      <c r="F11" s="312" t="s">
        <v>360</v>
      </c>
    </row>
    <row r="12" spans="1:6" s="114" customFormat="1" ht="63">
      <c r="A12" s="310" t="s">
        <v>595</v>
      </c>
      <c r="B12" s="366" t="s">
        <v>418</v>
      </c>
      <c r="C12" s="515" t="s">
        <v>300</v>
      </c>
      <c r="D12" s="511" t="s">
        <v>795</v>
      </c>
      <c r="E12" s="514"/>
      <c r="F12" s="310" t="s">
        <v>360</v>
      </c>
    </row>
    <row r="13" spans="1:6" ht="31.5">
      <c r="A13" s="301"/>
      <c r="B13" s="385"/>
      <c r="C13" s="509" t="s">
        <v>550</v>
      </c>
      <c r="D13" s="512"/>
      <c r="E13" s="347">
        <v>1200</v>
      </c>
      <c r="F13" s="301" t="s">
        <v>360</v>
      </c>
    </row>
    <row r="14" spans="1:6" s="114" customFormat="1" ht="47.25">
      <c r="A14" s="301" t="s">
        <v>584</v>
      </c>
      <c r="B14" s="296"/>
      <c r="C14" s="509" t="s">
        <v>689</v>
      </c>
      <c r="D14" s="512"/>
      <c r="E14" s="347">
        <v>700</v>
      </c>
      <c r="F14" s="301" t="s">
        <v>360</v>
      </c>
    </row>
    <row r="15" spans="1:6" s="114" customFormat="1" ht="31.5">
      <c r="A15" s="301" t="s">
        <v>584</v>
      </c>
      <c r="B15" s="296"/>
      <c r="C15" s="509" t="s">
        <v>473</v>
      </c>
      <c r="D15" s="512"/>
      <c r="E15" s="347">
        <v>500</v>
      </c>
      <c r="F15" s="301" t="s">
        <v>360</v>
      </c>
    </row>
    <row r="16" spans="1:6" s="114" customFormat="1" ht="78.75">
      <c r="A16" s="289"/>
      <c r="B16" s="305"/>
      <c r="C16" s="510" t="s">
        <v>482</v>
      </c>
      <c r="D16" s="513"/>
      <c r="E16" s="376">
        <v>2500</v>
      </c>
      <c r="F16" s="289" t="s">
        <v>360</v>
      </c>
    </row>
    <row r="17" spans="1:6" s="114" customFormat="1" ht="15.75">
      <c r="A17" s="310"/>
      <c r="B17" s="477"/>
      <c r="C17" s="515" t="s">
        <v>487</v>
      </c>
      <c r="D17" s="511"/>
      <c r="E17" s="514"/>
      <c r="F17" s="310"/>
    </row>
    <row r="18" spans="1:6" s="114" customFormat="1" ht="31.5">
      <c r="A18" s="301"/>
      <c r="B18" s="296"/>
      <c r="C18" s="509" t="s">
        <v>800</v>
      </c>
      <c r="D18" s="512"/>
      <c r="E18" s="347">
        <v>1300</v>
      </c>
      <c r="F18" s="301" t="s">
        <v>360</v>
      </c>
    </row>
    <row r="19" spans="1:6" s="114" customFormat="1" ht="35.25" customHeight="1">
      <c r="A19" s="301"/>
      <c r="B19" s="305"/>
      <c r="C19" s="509" t="s">
        <v>286</v>
      </c>
      <c r="D19" s="512"/>
      <c r="E19" s="347">
        <v>1000</v>
      </c>
      <c r="F19" s="301" t="s">
        <v>509</v>
      </c>
    </row>
    <row r="20" spans="1:6" s="114" customFormat="1" ht="48.75" customHeight="1">
      <c r="A20" s="301"/>
      <c r="B20" s="314"/>
      <c r="C20" s="509" t="s">
        <v>269</v>
      </c>
      <c r="D20" s="512"/>
      <c r="E20" s="347">
        <v>500</v>
      </c>
      <c r="F20" s="301" t="s">
        <v>509</v>
      </c>
    </row>
    <row r="21" spans="1:6" s="114" customFormat="1" ht="33" customHeight="1">
      <c r="A21" s="301"/>
      <c r="B21" s="296"/>
      <c r="C21" s="509" t="s">
        <v>212</v>
      </c>
      <c r="D21" s="512"/>
      <c r="E21" s="347">
        <v>500</v>
      </c>
      <c r="F21" s="301" t="s">
        <v>509</v>
      </c>
    </row>
    <row r="22" spans="1:6" s="114" customFormat="1" ht="48" customHeight="1">
      <c r="A22" s="301"/>
      <c r="B22" s="296"/>
      <c r="C22" s="509" t="s">
        <v>776</v>
      </c>
      <c r="D22" s="512"/>
      <c r="E22" s="347">
        <v>2000</v>
      </c>
      <c r="F22" s="301" t="s">
        <v>509</v>
      </c>
    </row>
    <row r="23" spans="1:6" s="114" customFormat="1" ht="47.25">
      <c r="A23" s="301"/>
      <c r="B23" s="296"/>
      <c r="C23" s="509" t="s">
        <v>777</v>
      </c>
      <c r="D23" s="512"/>
      <c r="E23" s="347">
        <v>4000</v>
      </c>
      <c r="F23" s="301" t="s">
        <v>509</v>
      </c>
    </row>
    <row r="24" spans="1:6" s="114" customFormat="1" ht="47.25">
      <c r="A24" s="301"/>
      <c r="B24" s="296"/>
      <c r="C24" s="509" t="s">
        <v>460</v>
      </c>
      <c r="D24" s="512"/>
      <c r="E24" s="347">
        <v>1000</v>
      </c>
      <c r="F24" s="301" t="s">
        <v>509</v>
      </c>
    </row>
    <row r="25" spans="1:6" s="114" customFormat="1" ht="63">
      <c r="A25" s="301"/>
      <c r="B25" s="296"/>
      <c r="C25" s="509" t="s">
        <v>267</v>
      </c>
      <c r="D25" s="512"/>
      <c r="E25" s="347">
        <v>1000</v>
      </c>
      <c r="F25" s="301" t="s">
        <v>509</v>
      </c>
    </row>
    <row r="26" spans="1:6" s="114" customFormat="1" ht="31.5">
      <c r="A26" s="289" t="s">
        <v>584</v>
      </c>
      <c r="B26" s="314"/>
      <c r="C26" s="510" t="s">
        <v>340</v>
      </c>
      <c r="D26" s="513"/>
      <c r="E26" s="376">
        <v>500</v>
      </c>
      <c r="F26" s="309" t="s">
        <v>273</v>
      </c>
    </row>
    <row r="27" spans="1:6" s="114" customFormat="1" ht="48.75" customHeight="1">
      <c r="A27" s="310" t="s">
        <v>596</v>
      </c>
      <c r="B27" s="366" t="s">
        <v>418</v>
      </c>
      <c r="C27" s="311" t="s">
        <v>458</v>
      </c>
      <c r="D27" s="518" t="s">
        <v>671</v>
      </c>
      <c r="E27" s="514"/>
      <c r="F27" s="310"/>
    </row>
    <row r="28" spans="1:6" s="114" customFormat="1" ht="78.75">
      <c r="A28" s="301" t="s">
        <v>584</v>
      </c>
      <c r="B28" s="296"/>
      <c r="C28" s="302" t="s">
        <v>187</v>
      </c>
      <c r="D28" s="300"/>
      <c r="E28" s="347">
        <v>151620</v>
      </c>
      <c r="F28" s="301" t="s">
        <v>509</v>
      </c>
    </row>
    <row r="29" spans="1:6" s="114" customFormat="1" ht="47.25">
      <c r="A29" s="301" t="s">
        <v>584</v>
      </c>
      <c r="B29" s="314"/>
      <c r="C29" s="302" t="s">
        <v>188</v>
      </c>
      <c r="D29" s="300"/>
      <c r="E29" s="347">
        <v>15000</v>
      </c>
      <c r="F29" s="301" t="s">
        <v>509</v>
      </c>
    </row>
    <row r="30" spans="1:6" s="114" customFormat="1" ht="94.5">
      <c r="A30" s="301"/>
      <c r="B30" s="305"/>
      <c r="C30" s="302" t="s">
        <v>189</v>
      </c>
      <c r="D30" s="300"/>
      <c r="E30" s="347">
        <v>5000</v>
      </c>
      <c r="F30" s="301" t="s">
        <v>509</v>
      </c>
    </row>
    <row r="31" spans="1:6" s="114" customFormat="1" ht="63">
      <c r="A31" s="301"/>
      <c r="B31" s="314"/>
      <c r="C31" s="302" t="s">
        <v>315</v>
      </c>
      <c r="D31" s="300"/>
      <c r="E31" s="347">
        <v>500</v>
      </c>
      <c r="F31" s="301" t="s">
        <v>509</v>
      </c>
    </row>
    <row r="32" spans="1:6" ht="48.75" customHeight="1">
      <c r="A32" s="301" t="s">
        <v>584</v>
      </c>
      <c r="B32" s="296"/>
      <c r="C32" s="302" t="s">
        <v>316</v>
      </c>
      <c r="D32" s="300"/>
      <c r="E32" s="347">
        <v>80517</v>
      </c>
      <c r="F32" s="301" t="s">
        <v>509</v>
      </c>
    </row>
    <row r="33" spans="1:6" ht="36" customHeight="1">
      <c r="A33" s="289" t="s">
        <v>584</v>
      </c>
      <c r="B33" s="296"/>
      <c r="C33" s="290" t="s">
        <v>317</v>
      </c>
      <c r="D33" s="314"/>
      <c r="E33" s="376">
        <v>250000</v>
      </c>
      <c r="F33" s="289" t="s">
        <v>509</v>
      </c>
    </row>
    <row r="34" spans="1:6" s="114" customFormat="1" ht="47.25">
      <c r="A34" s="289" t="s">
        <v>584</v>
      </c>
      <c r="B34" s="314"/>
      <c r="C34" s="290" t="s">
        <v>318</v>
      </c>
      <c r="D34" s="314"/>
      <c r="E34" s="376">
        <v>100000</v>
      </c>
      <c r="F34" s="289" t="s">
        <v>509</v>
      </c>
    </row>
    <row r="35" spans="1:6" ht="78.75">
      <c r="A35" s="289" t="s">
        <v>597</v>
      </c>
      <c r="B35" s="161" t="s">
        <v>418</v>
      </c>
      <c r="C35" s="290" t="s">
        <v>223</v>
      </c>
      <c r="D35" s="320" t="s">
        <v>795</v>
      </c>
      <c r="E35" s="346">
        <v>700</v>
      </c>
      <c r="F35" s="320" t="s">
        <v>360</v>
      </c>
    </row>
    <row r="36" spans="1:6" ht="94.5">
      <c r="A36" s="30" t="s">
        <v>598</v>
      </c>
      <c r="B36" s="141" t="s">
        <v>418</v>
      </c>
      <c r="C36" s="79" t="s">
        <v>301</v>
      </c>
      <c r="D36" s="30" t="s">
        <v>795</v>
      </c>
      <c r="E36" s="31">
        <v>3000</v>
      </c>
      <c r="F36" s="30" t="s">
        <v>352</v>
      </c>
    </row>
    <row r="37" spans="1:6" ht="15.75">
      <c r="A37" s="32"/>
      <c r="B37" s="141"/>
      <c r="C37" s="29"/>
      <c r="D37" s="32"/>
      <c r="E37" s="33">
        <v>1500</v>
      </c>
      <c r="F37" s="32" t="s">
        <v>353</v>
      </c>
    </row>
    <row r="38" spans="1:6" ht="63">
      <c r="A38" s="34" t="s">
        <v>599</v>
      </c>
      <c r="B38" s="129" t="s">
        <v>418</v>
      </c>
      <c r="C38" s="293" t="s">
        <v>453</v>
      </c>
      <c r="D38" s="292" t="s">
        <v>207</v>
      </c>
      <c r="E38" s="294">
        <v>1000</v>
      </c>
      <c r="F38" s="292" t="s">
        <v>352</v>
      </c>
    </row>
    <row r="39" spans="1:6" s="114" customFormat="1" ht="78.75">
      <c r="A39" s="28" t="s">
        <v>600</v>
      </c>
      <c r="B39" s="59" t="s">
        <v>418</v>
      </c>
      <c r="C39" s="26" t="s">
        <v>674</v>
      </c>
      <c r="D39" s="59" t="s">
        <v>720</v>
      </c>
      <c r="E39" s="70">
        <v>700</v>
      </c>
      <c r="F39" s="59" t="s">
        <v>510</v>
      </c>
    </row>
    <row r="40" spans="1:6" s="114" customFormat="1" ht="52.5" customHeight="1">
      <c r="A40" s="28" t="s">
        <v>601</v>
      </c>
      <c r="B40" s="59" t="s">
        <v>418</v>
      </c>
      <c r="C40" s="26" t="s">
        <v>675</v>
      </c>
      <c r="D40" s="59" t="s">
        <v>720</v>
      </c>
      <c r="E40" s="70">
        <v>500</v>
      </c>
      <c r="F40" s="59" t="s">
        <v>511</v>
      </c>
    </row>
    <row r="41" spans="1:6" s="114" customFormat="1" ht="15.75">
      <c r="A41" s="34" t="s">
        <v>602</v>
      </c>
      <c r="B41" s="47" t="s">
        <v>418</v>
      </c>
      <c r="C41" s="72" t="s">
        <v>412</v>
      </c>
      <c r="D41" s="34"/>
      <c r="E41" s="37"/>
      <c r="F41" s="34"/>
    </row>
    <row r="42" spans="1:6" s="114" customFormat="1" ht="47.25">
      <c r="A42" s="34" t="s">
        <v>584</v>
      </c>
      <c r="B42" s="47"/>
      <c r="C42" s="72" t="s">
        <v>735</v>
      </c>
      <c r="D42" s="34" t="s">
        <v>720</v>
      </c>
      <c r="E42" s="37">
        <v>200</v>
      </c>
      <c r="F42" s="34" t="s">
        <v>775</v>
      </c>
    </row>
    <row r="43" spans="1:6" s="114" customFormat="1" ht="47.25">
      <c r="A43" s="32"/>
      <c r="B43" s="47"/>
      <c r="C43" s="29" t="s">
        <v>288</v>
      </c>
      <c r="D43" s="32" t="s">
        <v>720</v>
      </c>
      <c r="E43" s="33">
        <v>600</v>
      </c>
      <c r="F43" s="162" t="s">
        <v>775</v>
      </c>
    </row>
    <row r="44" spans="1:6" s="114" customFormat="1" ht="15.75" hidden="1">
      <c r="A44" s="289"/>
      <c r="B44" s="320"/>
      <c r="C44" s="290"/>
      <c r="D44" s="289"/>
      <c r="E44" s="291"/>
      <c r="F44" s="309"/>
    </row>
    <row r="45" spans="1:6" s="114" customFormat="1" ht="179.25" customHeight="1" hidden="1">
      <c r="A45" s="28"/>
      <c r="B45" s="28"/>
      <c r="C45" s="199" t="s">
        <v>346</v>
      </c>
      <c r="D45" s="207" t="s">
        <v>358</v>
      </c>
      <c r="E45" s="198"/>
      <c r="F45" s="207" t="s">
        <v>347</v>
      </c>
    </row>
    <row r="46" spans="1:6" s="114" customFormat="1" ht="60" hidden="1">
      <c r="A46" s="28"/>
      <c r="B46" s="28"/>
      <c r="C46" s="199" t="s">
        <v>758</v>
      </c>
      <c r="D46" s="207" t="s">
        <v>207</v>
      </c>
      <c r="E46" s="198"/>
      <c r="F46" s="207" t="s">
        <v>761</v>
      </c>
    </row>
    <row r="47" spans="1:6" s="114" customFormat="1" ht="30" hidden="1">
      <c r="A47" s="28"/>
      <c r="B47" s="28"/>
      <c r="C47" s="199" t="s">
        <v>759</v>
      </c>
      <c r="D47" s="207"/>
      <c r="E47" s="198"/>
      <c r="F47" s="207"/>
    </row>
    <row r="48" spans="1:6" s="114" customFormat="1" ht="15.75" hidden="1">
      <c r="A48" s="28"/>
      <c r="B48" s="28"/>
      <c r="C48" s="199" t="s">
        <v>760</v>
      </c>
      <c r="D48" s="207"/>
      <c r="E48" s="198"/>
      <c r="F48" s="207"/>
    </row>
    <row r="49" spans="1:6" s="114" customFormat="1" ht="75" hidden="1">
      <c r="A49" s="28"/>
      <c r="B49" s="28"/>
      <c r="C49" s="199" t="s">
        <v>762</v>
      </c>
      <c r="D49" s="207" t="s">
        <v>796</v>
      </c>
      <c r="E49" s="198"/>
      <c r="F49" s="207" t="s">
        <v>761</v>
      </c>
    </row>
    <row r="50" spans="1:6" s="114" customFormat="1" ht="30" hidden="1">
      <c r="A50" s="28"/>
      <c r="B50" s="28"/>
      <c r="C50" s="199" t="s">
        <v>256</v>
      </c>
      <c r="D50" s="207"/>
      <c r="E50" s="198"/>
      <c r="F50" s="207"/>
    </row>
    <row r="51" spans="1:6" s="114" customFormat="1" ht="150" hidden="1">
      <c r="A51" s="28"/>
      <c r="B51" s="28"/>
      <c r="C51" s="199" t="s">
        <v>257</v>
      </c>
      <c r="D51" s="207" t="s">
        <v>258</v>
      </c>
      <c r="E51" s="198"/>
      <c r="F51" s="207" t="s">
        <v>761</v>
      </c>
    </row>
    <row r="52" spans="1:6" s="114" customFormat="1" ht="60" hidden="1">
      <c r="A52" s="28"/>
      <c r="B52" s="28"/>
      <c r="C52" s="199" t="s">
        <v>259</v>
      </c>
      <c r="D52" s="207" t="s">
        <v>260</v>
      </c>
      <c r="E52" s="198"/>
      <c r="F52" s="207" t="s">
        <v>761</v>
      </c>
    </row>
    <row r="53" spans="1:6" s="114" customFormat="1" ht="60" hidden="1">
      <c r="A53" s="28"/>
      <c r="B53" s="28"/>
      <c r="C53" s="199" t="s">
        <v>261</v>
      </c>
      <c r="D53" s="207" t="s">
        <v>690</v>
      </c>
      <c r="E53" s="198"/>
      <c r="F53" s="207" t="s">
        <v>761</v>
      </c>
    </row>
    <row r="54" spans="1:6" s="114" customFormat="1" ht="90" hidden="1">
      <c r="A54" s="310"/>
      <c r="B54" s="310"/>
      <c r="C54" s="315" t="s">
        <v>488</v>
      </c>
      <c r="D54" s="316" t="s">
        <v>489</v>
      </c>
      <c r="E54" s="317"/>
      <c r="F54" s="318" t="s">
        <v>490</v>
      </c>
    </row>
    <row r="55" spans="1:6" s="114" customFormat="1" ht="15.75">
      <c r="A55" s="28"/>
      <c r="B55" s="28"/>
      <c r="C55" s="199"/>
      <c r="D55" s="207"/>
      <c r="E55" s="198"/>
      <c r="F55" s="196"/>
    </row>
    <row r="56" spans="1:6" s="114" customFormat="1" ht="25.5" customHeight="1">
      <c r="A56" s="30"/>
      <c r="B56" s="73"/>
      <c r="C56" s="16" t="s">
        <v>203</v>
      </c>
      <c r="D56" s="59"/>
      <c r="E56" s="17">
        <v>2872972.7</v>
      </c>
      <c r="F56" s="46"/>
    </row>
    <row r="57" spans="1:6" s="114" customFormat="1" ht="24.75" customHeight="1">
      <c r="A57" s="32"/>
      <c r="B57" s="80"/>
      <c r="C57" s="8" t="s">
        <v>211</v>
      </c>
      <c r="D57" s="80"/>
      <c r="E57" s="92">
        <v>1383521.2</v>
      </c>
      <c r="F57" s="88"/>
    </row>
    <row r="58" spans="1:6" s="114" customFormat="1" ht="37.5" customHeight="1">
      <c r="A58" s="292"/>
      <c r="B58" s="320"/>
      <c r="C58" s="388" t="s">
        <v>711</v>
      </c>
      <c r="D58" s="320"/>
      <c r="E58" s="321">
        <v>1379521.2</v>
      </c>
      <c r="F58" s="322"/>
    </row>
    <row r="59" spans="1:6" ht="47.25">
      <c r="A59" s="32"/>
      <c r="B59" s="295"/>
      <c r="C59" s="256"/>
      <c r="D59" s="324" t="s">
        <v>358</v>
      </c>
      <c r="E59" s="40">
        <v>1377521.2</v>
      </c>
      <c r="F59" s="88"/>
    </row>
    <row r="60" spans="1:6" ht="31.5">
      <c r="A60" s="301"/>
      <c r="B60" s="428"/>
      <c r="C60" s="327"/>
      <c r="D60" s="429" t="s">
        <v>720</v>
      </c>
      <c r="E60" s="346">
        <v>2000</v>
      </c>
      <c r="F60" s="322"/>
    </row>
    <row r="61" spans="1:6" ht="15.75">
      <c r="A61" s="292"/>
      <c r="B61" s="80"/>
      <c r="C61" s="319" t="s">
        <v>401</v>
      </c>
      <c r="D61" s="80"/>
      <c r="E61" s="92">
        <v>4000</v>
      </c>
      <c r="F61" s="88"/>
    </row>
    <row r="62" spans="1:6" ht="15.75">
      <c r="A62" s="32"/>
      <c r="B62" s="305"/>
      <c r="C62" s="16" t="s">
        <v>399</v>
      </c>
      <c r="D62" s="80"/>
      <c r="E62" s="92">
        <v>1487951.5</v>
      </c>
      <c r="F62" s="88"/>
    </row>
    <row r="63" spans="1:6" ht="15.75">
      <c r="A63" s="516"/>
      <c r="B63" s="393"/>
      <c r="C63" s="290" t="s">
        <v>244</v>
      </c>
      <c r="D63" s="517"/>
      <c r="E63" s="321">
        <v>1500</v>
      </c>
      <c r="F63" s="517"/>
    </row>
    <row r="64" spans="1:6" ht="33.75" customHeight="1">
      <c r="A64" s="389"/>
      <c r="B64" s="257"/>
      <c r="C64" s="390" t="s">
        <v>718</v>
      </c>
      <c r="D64" s="391"/>
      <c r="E64" s="392"/>
      <c r="F64" s="391"/>
    </row>
    <row r="67" spans="1:6" s="261" customFormat="1" ht="12.75">
      <c r="A67" s="258"/>
      <c r="B67" s="104"/>
      <c r="C67" s="259"/>
      <c r="D67" s="260"/>
      <c r="E67" s="260"/>
      <c r="F67" s="260"/>
    </row>
    <row r="68" spans="1:6" s="257" customFormat="1" ht="12.75">
      <c r="A68" s="258"/>
      <c r="B68" s="104"/>
      <c r="C68" s="259"/>
      <c r="D68" s="260"/>
      <c r="E68" s="260"/>
      <c r="F68" s="260"/>
    </row>
  </sheetData>
  <sheetProtection/>
  <mergeCells count="1">
    <mergeCell ref="A2:F2"/>
  </mergeCells>
  <printOptions horizontalCentered="1"/>
  <pageMargins left="0.1968503937007874" right="0.1968503937007874" top="0.5511811023622047" bottom="0.5118110236220472" header="0.5118110236220472" footer="0.3937007874015748"/>
  <pageSetup firstPageNumber="25" useFirstPageNumber="1" horizontalDpi="600" verticalDpi="600" orientation="landscape" paperSize="9" r:id="rId1"/>
  <headerFooter alignWithMargins="0">
    <oddFooter>&amp;R&amp;P</oddFooter>
  </headerFooter>
  <rowBreaks count="3" manualBreakCount="3">
    <brk id="16" max="5" man="1"/>
    <brk id="26" max="5" man="1"/>
    <brk id="40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34"/>
  <sheetViews>
    <sheetView view="pageBreakPreview" zoomScale="60" zoomScaleNormal="85" zoomScalePageLayoutView="0" workbookViewId="0" topLeftCell="A1">
      <pane xSplit="4" ySplit="1" topLeftCell="E2" activePane="bottomRight" state="frozen"/>
      <selection pane="topLeft" activeCell="C1" sqref="C1"/>
      <selection pane="topRight" activeCell="F1" sqref="F1"/>
      <selection pane="bottomLeft" activeCell="A3" sqref="A3"/>
      <selection pane="bottomRight" activeCell="A1" sqref="A1"/>
    </sheetView>
  </sheetViews>
  <sheetFormatPr defaultColWidth="9.125" defaultRowHeight="12.75"/>
  <cols>
    <col min="1" max="1" width="7.875" style="114" customWidth="1"/>
    <col min="2" max="2" width="7.875" style="114" hidden="1" customWidth="1"/>
    <col min="3" max="3" width="57.75390625" style="114" customWidth="1"/>
    <col min="4" max="4" width="30.75390625" style="114" customWidth="1"/>
    <col min="5" max="5" width="18.75390625" style="174" customWidth="1"/>
    <col min="6" max="6" width="31.75390625" style="179" customWidth="1"/>
    <col min="7" max="16384" width="9.125" style="114" customWidth="1"/>
  </cols>
  <sheetData>
    <row r="1" spans="1:6" ht="63">
      <c r="A1" s="338" t="s">
        <v>713</v>
      </c>
      <c r="B1" s="348"/>
      <c r="C1" s="65" t="s">
        <v>208</v>
      </c>
      <c r="D1" s="355" t="s">
        <v>797</v>
      </c>
      <c r="E1" s="372" t="s">
        <v>447</v>
      </c>
      <c r="F1" s="519" t="s">
        <v>802</v>
      </c>
    </row>
    <row r="2" spans="1:6" ht="24" customHeight="1">
      <c r="A2" s="586" t="s">
        <v>439</v>
      </c>
      <c r="B2" s="587"/>
      <c r="C2" s="588"/>
      <c r="D2" s="588"/>
      <c r="E2" s="588"/>
      <c r="F2" s="556"/>
    </row>
    <row r="3" spans="1:6" s="174" customFormat="1" ht="51.75" customHeight="1">
      <c r="A3" s="50" t="s">
        <v>603</v>
      </c>
      <c r="B3" s="45" t="s">
        <v>417</v>
      </c>
      <c r="C3" s="79" t="s">
        <v>683</v>
      </c>
      <c r="D3" s="30" t="s">
        <v>671</v>
      </c>
      <c r="E3" s="31">
        <v>250</v>
      </c>
      <c r="F3" s="30" t="s">
        <v>360</v>
      </c>
    </row>
    <row r="4" spans="1:6" s="174" customFormat="1" ht="51.75" customHeight="1">
      <c r="A4" s="50" t="s">
        <v>604</v>
      </c>
      <c r="B4" s="149" t="s">
        <v>417</v>
      </c>
      <c r="C4" s="79" t="s">
        <v>325</v>
      </c>
      <c r="D4" s="30"/>
      <c r="E4" s="31"/>
      <c r="F4" s="30"/>
    </row>
    <row r="5" spans="1:6" s="174" customFormat="1" ht="49.5" customHeight="1">
      <c r="A5" s="48" t="s">
        <v>584</v>
      </c>
      <c r="B5" s="149"/>
      <c r="C5" s="72" t="s">
        <v>731</v>
      </c>
      <c r="D5" s="34" t="s">
        <v>723</v>
      </c>
      <c r="E5" s="37">
        <v>1000</v>
      </c>
      <c r="F5" s="34" t="s">
        <v>360</v>
      </c>
    </row>
    <row r="6" spans="1:6" s="174" customFormat="1" ht="50.25" customHeight="1">
      <c r="A6" s="49"/>
      <c r="B6" s="149"/>
      <c r="C6" s="29" t="s">
        <v>324</v>
      </c>
      <c r="D6" s="32" t="s">
        <v>358</v>
      </c>
      <c r="E6" s="33">
        <v>1000</v>
      </c>
      <c r="F6" s="32" t="s">
        <v>360</v>
      </c>
    </row>
    <row r="7" spans="1:6" s="174" customFormat="1" ht="176.25" customHeight="1">
      <c r="A7" s="49" t="s">
        <v>605</v>
      </c>
      <c r="B7" s="45" t="s">
        <v>417</v>
      </c>
      <c r="C7" s="26" t="s">
        <v>275</v>
      </c>
      <c r="D7" s="28" t="s">
        <v>501</v>
      </c>
      <c r="E7" s="27">
        <v>2000</v>
      </c>
      <c r="F7" s="28" t="s">
        <v>513</v>
      </c>
    </row>
    <row r="8" spans="1:6" s="174" customFormat="1" ht="47.25">
      <c r="A8" s="49" t="s">
        <v>606</v>
      </c>
      <c r="B8" s="45" t="s">
        <v>417</v>
      </c>
      <c r="C8" s="26" t="s">
        <v>684</v>
      </c>
      <c r="D8" s="28" t="s">
        <v>449</v>
      </c>
      <c r="E8" s="27">
        <v>400</v>
      </c>
      <c r="F8" s="28" t="s">
        <v>512</v>
      </c>
    </row>
    <row r="9" spans="1:6" s="174" customFormat="1" ht="47.25">
      <c r="A9" s="45" t="s">
        <v>607</v>
      </c>
      <c r="B9" s="45" t="s">
        <v>417</v>
      </c>
      <c r="C9" s="26" t="s">
        <v>685</v>
      </c>
      <c r="D9" s="28" t="s">
        <v>249</v>
      </c>
      <c r="E9" s="27">
        <v>2000</v>
      </c>
      <c r="F9" s="28" t="s">
        <v>360</v>
      </c>
    </row>
    <row r="10" spans="1:6" s="174" customFormat="1" ht="51.75" customHeight="1">
      <c r="A10" s="45" t="s">
        <v>608</v>
      </c>
      <c r="B10" s="45" t="s">
        <v>417</v>
      </c>
      <c r="C10" s="26" t="s">
        <v>457</v>
      </c>
      <c r="D10" s="28" t="s">
        <v>248</v>
      </c>
      <c r="E10" s="27">
        <v>2000</v>
      </c>
      <c r="F10" s="59" t="s">
        <v>383</v>
      </c>
    </row>
    <row r="11" spans="1:6" s="174" customFormat="1" ht="63">
      <c r="A11" s="45" t="s">
        <v>609</v>
      </c>
      <c r="B11" s="149" t="s">
        <v>417</v>
      </c>
      <c r="C11" s="160" t="s">
        <v>184</v>
      </c>
      <c r="D11" s="28" t="s">
        <v>740</v>
      </c>
      <c r="E11" s="27">
        <v>1000</v>
      </c>
      <c r="F11" s="28" t="s">
        <v>514</v>
      </c>
    </row>
    <row r="12" spans="1:6" s="174" customFormat="1" ht="94.5">
      <c r="A12" s="45" t="s">
        <v>610</v>
      </c>
      <c r="B12" s="149" t="s">
        <v>417</v>
      </c>
      <c r="C12" s="160" t="s">
        <v>403</v>
      </c>
      <c r="D12" s="28" t="s">
        <v>404</v>
      </c>
      <c r="E12" s="27">
        <v>1163.3</v>
      </c>
      <c r="F12" s="28" t="s">
        <v>405</v>
      </c>
    </row>
    <row r="13" spans="1:6" s="174" customFormat="1" ht="46.5" customHeight="1">
      <c r="A13" s="45" t="s">
        <v>611</v>
      </c>
      <c r="B13" s="149" t="s">
        <v>417</v>
      </c>
      <c r="C13" s="160" t="s">
        <v>446</v>
      </c>
      <c r="D13" s="28" t="s">
        <v>740</v>
      </c>
      <c r="E13" s="27">
        <v>2021</v>
      </c>
      <c r="F13" s="28" t="s">
        <v>514</v>
      </c>
    </row>
    <row r="14" spans="1:6" s="174" customFormat="1" ht="63">
      <c r="A14" s="50" t="s">
        <v>612</v>
      </c>
      <c r="B14" s="149" t="s">
        <v>417</v>
      </c>
      <c r="C14" s="79" t="s">
        <v>443</v>
      </c>
      <c r="D14" s="30" t="s">
        <v>740</v>
      </c>
      <c r="E14" s="31">
        <v>12113.6</v>
      </c>
      <c r="F14" s="30" t="s">
        <v>444</v>
      </c>
    </row>
    <row r="15" spans="1:6" s="174" customFormat="1" ht="15.75">
      <c r="A15" s="49"/>
      <c r="B15" s="148"/>
      <c r="C15" s="29"/>
      <c r="D15" s="32"/>
      <c r="E15" s="33">
        <v>4324.2</v>
      </c>
      <c r="F15" s="32" t="s">
        <v>445</v>
      </c>
    </row>
    <row r="16" spans="1:6" s="174" customFormat="1" ht="126">
      <c r="A16" s="49" t="s">
        <v>613</v>
      </c>
      <c r="B16" s="49" t="s">
        <v>417</v>
      </c>
      <c r="C16" s="29" t="s">
        <v>663</v>
      </c>
      <c r="D16" s="32" t="s">
        <v>740</v>
      </c>
      <c r="E16" s="33">
        <v>1196000</v>
      </c>
      <c r="F16" s="32" t="s">
        <v>406</v>
      </c>
    </row>
    <row r="17" spans="1:6" s="174" customFormat="1" ht="63">
      <c r="A17" s="45" t="s">
        <v>614</v>
      </c>
      <c r="B17" s="45" t="s">
        <v>417</v>
      </c>
      <c r="C17" s="26" t="s">
        <v>442</v>
      </c>
      <c r="D17" s="28" t="s">
        <v>740</v>
      </c>
      <c r="E17" s="27">
        <v>7500</v>
      </c>
      <c r="F17" s="28" t="s">
        <v>405</v>
      </c>
    </row>
    <row r="18" spans="1:6" s="174" customFormat="1" ht="84.75" customHeight="1">
      <c r="A18" s="45" t="s">
        <v>615</v>
      </c>
      <c r="B18" s="45" t="s">
        <v>417</v>
      </c>
      <c r="C18" s="26" t="s">
        <v>456</v>
      </c>
      <c r="D18" s="28" t="s">
        <v>795</v>
      </c>
      <c r="E18" s="27">
        <v>3500</v>
      </c>
      <c r="F18" s="28" t="s">
        <v>273</v>
      </c>
    </row>
    <row r="19" spans="1:6" s="174" customFormat="1" ht="15.75" hidden="1">
      <c r="A19" s="45"/>
      <c r="B19" s="45"/>
      <c r="C19" s="26"/>
      <c r="D19" s="28"/>
      <c r="E19" s="27"/>
      <c r="F19" s="28"/>
    </row>
    <row r="20" spans="1:6" s="203" customFormat="1" ht="60" hidden="1">
      <c r="A20" s="202" t="str">
        <f>IF(ISBLANK(B20),"",B20&amp;COUNTA($B$3:B20))</f>
        <v>1.4.14</v>
      </c>
      <c r="B20" s="202" t="s">
        <v>417</v>
      </c>
      <c r="C20" s="199" t="s">
        <v>783</v>
      </c>
      <c r="D20" s="207" t="s">
        <v>784</v>
      </c>
      <c r="E20" s="208"/>
      <c r="F20" s="207" t="s">
        <v>343</v>
      </c>
    </row>
    <row r="21" spans="1:6" s="203" customFormat="1" ht="75" hidden="1">
      <c r="A21" s="202" t="str">
        <f>IF(ISBLANK(B21),"",B21&amp;COUNTA($B$3:B21))</f>
        <v>1.4.15</v>
      </c>
      <c r="B21" s="202" t="s">
        <v>417</v>
      </c>
      <c r="C21" s="199" t="s">
        <v>344</v>
      </c>
      <c r="D21" s="207" t="s">
        <v>666</v>
      </c>
      <c r="E21" s="208"/>
      <c r="F21" s="207" t="s">
        <v>402</v>
      </c>
    </row>
    <row r="22" spans="1:6" s="203" customFormat="1" ht="45" hidden="1">
      <c r="A22" s="202"/>
      <c r="B22" s="202"/>
      <c r="C22" s="214" t="s">
        <v>491</v>
      </c>
      <c r="D22" s="207" t="s">
        <v>740</v>
      </c>
      <c r="E22" s="208"/>
      <c r="F22" s="207" t="s">
        <v>492</v>
      </c>
    </row>
    <row r="23" spans="1:6" s="203" customFormat="1" ht="15" hidden="1">
      <c r="A23" s="209"/>
      <c r="B23" s="209"/>
      <c r="C23" s="262"/>
      <c r="D23" s="210"/>
      <c r="E23" s="211"/>
      <c r="F23" s="210"/>
    </row>
    <row r="24" spans="1:6" s="174" customFormat="1" ht="18.75" customHeight="1" hidden="1">
      <c r="A24" s="282"/>
      <c r="B24" s="282"/>
      <c r="C24" s="283"/>
      <c r="D24" s="129"/>
      <c r="E24" s="493">
        <f>SUM(E3:E18)</f>
        <v>1236272.1</v>
      </c>
      <c r="F24" s="284"/>
    </row>
    <row r="25" spans="1:6" ht="17.25" customHeight="1">
      <c r="A25" s="310"/>
      <c r="B25" s="520"/>
      <c r="C25" s="440" t="s">
        <v>709</v>
      </c>
      <c r="D25" s="28"/>
      <c r="E25" s="14">
        <v>1236272.1</v>
      </c>
      <c r="F25" s="28"/>
    </row>
    <row r="26" spans="1:6" ht="21.75" customHeight="1">
      <c r="A26" s="301"/>
      <c r="B26" s="352"/>
      <c r="C26" s="8" t="s">
        <v>211</v>
      </c>
      <c r="D26" s="32"/>
      <c r="E26" s="68">
        <v>1231947.9</v>
      </c>
      <c r="F26" s="32"/>
    </row>
    <row r="27" spans="1:6" ht="22.5" customHeight="1">
      <c r="A27" s="301"/>
      <c r="B27" s="345"/>
      <c r="C27" s="41" t="s">
        <v>711</v>
      </c>
      <c r="D27" s="32"/>
      <c r="E27" s="68">
        <v>15171</v>
      </c>
      <c r="F27" s="32"/>
    </row>
    <row r="28" spans="1:6" ht="47.25">
      <c r="A28" s="292"/>
      <c r="B28" s="69"/>
      <c r="C28" s="174"/>
      <c r="D28" s="240" t="s">
        <v>358</v>
      </c>
      <c r="E28" s="27">
        <v>4750</v>
      </c>
      <c r="F28" s="28"/>
    </row>
    <row r="29" spans="1:6" ht="35.25" customHeight="1">
      <c r="A29" s="34"/>
      <c r="B29" s="69"/>
      <c r="C29" s="174"/>
      <c r="D29" s="240" t="s">
        <v>708</v>
      </c>
      <c r="E29" s="27">
        <v>2000</v>
      </c>
      <c r="F29" s="28"/>
    </row>
    <row r="30" spans="1:6" ht="31.5">
      <c r="A30" s="32"/>
      <c r="B30" s="80"/>
      <c r="C30" s="521"/>
      <c r="D30" s="240" t="s">
        <v>202</v>
      </c>
      <c r="E30" s="27">
        <v>400</v>
      </c>
      <c r="F30" s="28"/>
    </row>
    <row r="31" spans="1:6" ht="31.5">
      <c r="A31" s="292"/>
      <c r="B31" s="308"/>
      <c r="D31" s="427" t="s">
        <v>742</v>
      </c>
      <c r="E31" s="291">
        <v>2000</v>
      </c>
      <c r="F31" s="289"/>
    </row>
    <row r="32" spans="1:6" ht="47.25">
      <c r="A32" s="34"/>
      <c r="B32" s="80"/>
      <c r="C32" s="246"/>
      <c r="D32" s="240" t="s">
        <v>740</v>
      </c>
      <c r="E32" s="27">
        <v>6021</v>
      </c>
      <c r="F32" s="28"/>
    </row>
    <row r="33" spans="1:6" ht="15.75">
      <c r="A33" s="277"/>
      <c r="B33" s="137"/>
      <c r="C33" s="16" t="s">
        <v>401</v>
      </c>
      <c r="D33" s="158"/>
      <c r="E33" s="14">
        <v>1216776.9</v>
      </c>
      <c r="F33" s="158"/>
    </row>
    <row r="34" spans="1:6" ht="15.75">
      <c r="A34" s="173"/>
      <c r="B34" s="127"/>
      <c r="C34" s="26" t="s">
        <v>244</v>
      </c>
      <c r="D34" s="175"/>
      <c r="E34" s="27">
        <v>4324.2</v>
      </c>
      <c r="F34" s="175"/>
    </row>
  </sheetData>
  <sheetProtection/>
  <mergeCells count="1">
    <mergeCell ref="A2:F2"/>
  </mergeCells>
  <printOptions horizontalCentered="1"/>
  <pageMargins left="0.1968503937007874" right="0.1968503937007874" top="0.5511811023622047" bottom="0.5118110236220472" header="0.5118110236220472" footer="0.3937007874015748"/>
  <pageSetup firstPageNumber="31" useFirstPageNumber="1" horizontalDpi="600" verticalDpi="600" orientation="landscape" paperSize="9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B22" sqref="B22"/>
    </sheetView>
  </sheetViews>
  <sheetFormatPr defaultColWidth="9.125" defaultRowHeight="12.75"/>
  <cols>
    <col min="1" max="1" width="65.75390625" style="10" customWidth="1"/>
    <col min="2" max="2" width="15.75390625" style="10" customWidth="1"/>
    <col min="3" max="3" width="25.75390625" style="131" customWidth="1"/>
    <col min="4" max="16384" width="9.125" style="10" customWidth="1"/>
  </cols>
  <sheetData>
    <row r="1" s="19" customFormat="1" ht="12.75">
      <c r="C1" s="494" t="e">
        <f>'1.1.'!E23+'1.2.'!E17+'1.3.'!#REF!+'1.4.'!E24</f>
        <v>#REF!</v>
      </c>
    </row>
    <row r="2" spans="1:3" ht="15.75">
      <c r="A2" s="16" t="s">
        <v>710</v>
      </c>
      <c r="B2" s="16"/>
      <c r="C2" s="14">
        <v>4298800.8</v>
      </c>
    </row>
    <row r="3" spans="1:3" ht="15.75">
      <c r="A3" s="8" t="s">
        <v>211</v>
      </c>
      <c r="B3" s="319"/>
      <c r="C3" s="14">
        <v>2800063.1</v>
      </c>
    </row>
    <row r="4" spans="1:3" ht="15.75">
      <c r="A4" s="16" t="s">
        <v>711</v>
      </c>
      <c r="B4" s="16"/>
      <c r="C4" s="14">
        <v>1539232.2</v>
      </c>
    </row>
    <row r="5" spans="1:3" ht="15.75">
      <c r="A5" s="26" t="s">
        <v>207</v>
      </c>
      <c r="B5" s="26"/>
      <c r="C5" s="27">
        <f>'1.1.'!E27+'1.2.'!E21+'1.3.'!E59+'1.4.'!E28</f>
        <v>1440221.2</v>
      </c>
    </row>
    <row r="6" spans="1:3" ht="15.75">
      <c r="A6" s="26" t="s">
        <v>741</v>
      </c>
      <c r="B6" s="26"/>
      <c r="C6" s="27">
        <f>'1.1.'!E28+'1.4.'!E29</f>
        <v>2090</v>
      </c>
    </row>
    <row r="7" spans="1:3" ht="15.75">
      <c r="A7" s="26" t="s">
        <v>720</v>
      </c>
      <c r="B7" s="26"/>
      <c r="C7" s="27">
        <f>'1.1.'!E29+'1.2.'!E22+'1.3.'!E60+'1.4.'!E30</f>
        <v>85400</v>
      </c>
    </row>
    <row r="8" spans="1:3" ht="15.75">
      <c r="A8" s="26" t="s">
        <v>363</v>
      </c>
      <c r="B8" s="26"/>
      <c r="C8" s="27">
        <f>'1.1.'!E30</f>
        <v>3500</v>
      </c>
    </row>
    <row r="9" spans="1:3" ht="15.75">
      <c r="A9" s="26" t="s">
        <v>742</v>
      </c>
      <c r="B9" s="26"/>
      <c r="C9" s="27">
        <f>'1.4.'!E31</f>
        <v>2000</v>
      </c>
    </row>
    <row r="10" spans="1:3" ht="15.75">
      <c r="A10" s="26" t="s">
        <v>723</v>
      </c>
      <c r="B10" s="26"/>
      <c r="C10" s="27">
        <f>'1.4.'!E32</f>
        <v>6021</v>
      </c>
    </row>
    <row r="11" spans="1:3" ht="31.5">
      <c r="A11" s="26" t="s">
        <v>545</v>
      </c>
      <c r="B11" s="26"/>
      <c r="C11" s="27">
        <f>'1.1.'!E31</f>
        <v>0</v>
      </c>
    </row>
    <row r="12" spans="1:3" ht="15.75">
      <c r="A12" s="26" t="s">
        <v>508</v>
      </c>
      <c r="B12" s="26"/>
      <c r="C12" s="27">
        <f>'1.1.'!E32</f>
        <v>0</v>
      </c>
    </row>
    <row r="13" spans="1:3" ht="15.75">
      <c r="A13" s="16" t="s">
        <v>401</v>
      </c>
      <c r="B13" s="16"/>
      <c r="C13" s="14">
        <v>1260830.9</v>
      </c>
    </row>
    <row r="14" spans="1:3" ht="15.75">
      <c r="A14" s="16" t="s">
        <v>399</v>
      </c>
      <c r="B14" s="16"/>
      <c r="C14" s="14">
        <v>1487951.5</v>
      </c>
    </row>
    <row r="15" spans="1:3" s="20" customFormat="1" ht="15.75">
      <c r="A15" s="26" t="s">
        <v>244</v>
      </c>
      <c r="B15" s="26"/>
      <c r="C15" s="394">
        <v>10786.2</v>
      </c>
    </row>
    <row r="16" spans="1:3" s="20" customFormat="1" ht="15.75">
      <c r="A16" s="193"/>
      <c r="B16" s="193"/>
      <c r="C16" s="115"/>
    </row>
    <row r="17" spans="1:3" s="19" customFormat="1" ht="15">
      <c r="A17" s="19" t="s">
        <v>718</v>
      </c>
      <c r="C17" s="286"/>
    </row>
    <row r="18" s="19" customFormat="1" ht="12.75">
      <c r="C18" s="287"/>
    </row>
    <row r="19" s="19" customFormat="1" ht="12.75">
      <c r="C19" s="287"/>
    </row>
  </sheetData>
  <sheetProtection/>
  <printOptions/>
  <pageMargins left="0.7874015748031497" right="0.7874015748031497" top="0.984251968503937" bottom="0.984251968503937" header="0.5118110236220472" footer="0.3937007874015748"/>
  <pageSetup firstPageNumber="35" useFirstPageNumber="1" horizontalDpi="600" verticalDpi="600" orientation="landscape" paperSize="9" r:id="rId1"/>
  <headerFooter alignWithMargins="0"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90"/>
  <sheetViews>
    <sheetView view="pageBreakPreview" zoomScale="60" zoomScaleNormal="85" zoomScalePageLayoutView="0" workbookViewId="0" topLeftCell="A1">
      <pane xSplit="4" ySplit="2" topLeftCell="E3" activePane="bottomRight" state="frozen"/>
      <selection pane="topLeft" activeCell="A1" sqref="A1"/>
      <selection pane="topRight" activeCell="F1" sqref="F1"/>
      <selection pane="bottomLeft" activeCell="A3" sqref="A3"/>
      <selection pane="bottomRight" activeCell="C45" sqref="C45"/>
    </sheetView>
  </sheetViews>
  <sheetFormatPr defaultColWidth="9.125" defaultRowHeight="12.75"/>
  <cols>
    <col min="1" max="1" width="7.875" style="183" customWidth="1"/>
    <col min="2" max="2" width="7.875" style="184" hidden="1" customWidth="1"/>
    <col min="3" max="3" width="57.75390625" style="180" customWidth="1"/>
    <col min="4" max="4" width="30.75390625" style="417" customWidth="1"/>
    <col min="5" max="5" width="18.75390625" style="414" customWidth="1"/>
    <col min="6" max="6" width="31.75390625" style="180" customWidth="1"/>
    <col min="7" max="16384" width="9.125" style="109" customWidth="1"/>
  </cols>
  <sheetData>
    <row r="1" spans="1:6" ht="33" customHeight="1">
      <c r="A1" s="586" t="s">
        <v>560</v>
      </c>
      <c r="B1" s="587"/>
      <c r="C1" s="506"/>
      <c r="D1" s="506"/>
      <c r="E1" s="506"/>
      <c r="F1" s="507"/>
    </row>
    <row r="2" spans="1:6" ht="71.25" customHeight="1">
      <c r="A2" s="338" t="s">
        <v>713</v>
      </c>
      <c r="B2" s="348"/>
      <c r="C2" s="65" t="s">
        <v>208</v>
      </c>
      <c r="D2" s="365" t="s">
        <v>797</v>
      </c>
      <c r="E2" s="407" t="s">
        <v>447</v>
      </c>
      <c r="F2" s="519" t="s">
        <v>802</v>
      </c>
    </row>
    <row r="3" spans="1:6" ht="15.75">
      <c r="A3" s="522"/>
      <c r="B3" s="143"/>
      <c r="C3" s="508" t="s">
        <v>561</v>
      </c>
      <c r="D3" s="508"/>
      <c r="E3" s="508"/>
      <c r="F3" s="501"/>
    </row>
    <row r="4" spans="1:6" ht="15.75">
      <c r="A4" s="311" t="s">
        <v>616</v>
      </c>
      <c r="B4" s="528" t="s">
        <v>420</v>
      </c>
      <c r="C4" s="486" t="s">
        <v>712</v>
      </c>
      <c r="D4" s="486"/>
      <c r="E4" s="486"/>
      <c r="F4" s="400"/>
    </row>
    <row r="5" spans="1:6" ht="49.5" customHeight="1">
      <c r="A5" s="302" t="s">
        <v>584</v>
      </c>
      <c r="B5" s="523"/>
      <c r="C5" s="526" t="s">
        <v>726</v>
      </c>
      <c r="D5" s="512" t="s">
        <v>671</v>
      </c>
      <c r="E5" s="347">
        <v>2000</v>
      </c>
      <c r="F5" s="301" t="s">
        <v>360</v>
      </c>
    </row>
    <row r="6" spans="1:6" ht="52.5" customHeight="1">
      <c r="A6" s="302" t="s">
        <v>584</v>
      </c>
      <c r="B6" s="523"/>
      <c r="C6" s="526" t="s">
        <v>727</v>
      </c>
      <c r="D6" s="512" t="s">
        <v>671</v>
      </c>
      <c r="E6" s="347">
        <v>650</v>
      </c>
      <c r="F6" s="301" t="s">
        <v>360</v>
      </c>
    </row>
    <row r="7" spans="1:6" ht="52.5" customHeight="1">
      <c r="A7" s="302"/>
      <c r="B7" s="523"/>
      <c r="C7" s="526" t="s">
        <v>272</v>
      </c>
      <c r="D7" s="512" t="s">
        <v>671</v>
      </c>
      <c r="E7" s="347">
        <v>200</v>
      </c>
      <c r="F7" s="301" t="s">
        <v>360</v>
      </c>
    </row>
    <row r="8" spans="1:6" ht="51" customHeight="1">
      <c r="A8" s="302"/>
      <c r="B8" s="523"/>
      <c r="C8" s="526" t="s">
        <v>459</v>
      </c>
      <c r="D8" s="512" t="s">
        <v>671</v>
      </c>
      <c r="E8" s="347">
        <v>1000</v>
      </c>
      <c r="F8" s="301" t="s">
        <v>360</v>
      </c>
    </row>
    <row r="9" spans="1:6" ht="51" customHeight="1">
      <c r="A9" s="302" t="s">
        <v>584</v>
      </c>
      <c r="B9" s="399"/>
      <c r="C9" s="526" t="s">
        <v>415</v>
      </c>
      <c r="D9" s="527" t="s">
        <v>671</v>
      </c>
      <c r="E9" s="347">
        <v>500</v>
      </c>
      <c r="F9" s="301" t="s">
        <v>360</v>
      </c>
    </row>
    <row r="10" spans="1:6" ht="51" customHeight="1">
      <c r="A10" s="397"/>
      <c r="B10" s="395"/>
      <c r="C10" s="526" t="s">
        <v>373</v>
      </c>
      <c r="D10" s="512" t="s">
        <v>795</v>
      </c>
      <c r="E10" s="347">
        <v>500</v>
      </c>
      <c r="F10" s="301" t="s">
        <v>360</v>
      </c>
    </row>
    <row r="11" spans="1:6" ht="51.75" customHeight="1">
      <c r="A11" s="529"/>
      <c r="B11" s="530"/>
      <c r="C11" s="487" t="s">
        <v>695</v>
      </c>
      <c r="D11" s="513" t="s">
        <v>795</v>
      </c>
      <c r="E11" s="376">
        <v>250</v>
      </c>
      <c r="F11" s="289" t="s">
        <v>360</v>
      </c>
    </row>
    <row r="12" spans="1:6" ht="50.25" customHeight="1">
      <c r="A12" s="302"/>
      <c r="B12" s="418"/>
      <c r="C12" s="526" t="s">
        <v>732</v>
      </c>
      <c r="D12" s="512" t="s">
        <v>795</v>
      </c>
      <c r="E12" s="347">
        <v>250</v>
      </c>
      <c r="F12" s="301" t="s">
        <v>360</v>
      </c>
    </row>
    <row r="13" spans="1:6" ht="48.75" customHeight="1">
      <c r="A13" s="397"/>
      <c r="B13" s="524"/>
      <c r="C13" s="509" t="s">
        <v>785</v>
      </c>
      <c r="D13" s="512" t="s">
        <v>795</v>
      </c>
      <c r="E13" s="347">
        <v>1500</v>
      </c>
      <c r="F13" s="301" t="s">
        <v>360</v>
      </c>
    </row>
    <row r="14" spans="1:6" ht="49.5" customHeight="1">
      <c r="A14" s="302"/>
      <c r="B14" s="399"/>
      <c r="C14" s="526" t="s">
        <v>686</v>
      </c>
      <c r="D14" s="512" t="s">
        <v>249</v>
      </c>
      <c r="E14" s="347">
        <v>1500</v>
      </c>
      <c r="F14" s="301" t="s">
        <v>509</v>
      </c>
    </row>
    <row r="15" spans="1:6" ht="49.5" customHeight="1">
      <c r="A15" s="290"/>
      <c r="B15" s="399"/>
      <c r="C15" s="487" t="s">
        <v>682</v>
      </c>
      <c r="D15" s="513" t="s">
        <v>794</v>
      </c>
      <c r="E15" s="376">
        <v>250</v>
      </c>
      <c r="F15" s="289" t="s">
        <v>360</v>
      </c>
    </row>
    <row r="16" spans="1:6" ht="53.25" customHeight="1">
      <c r="A16" s="302" t="s">
        <v>617</v>
      </c>
      <c r="B16" s="110" t="s">
        <v>420</v>
      </c>
      <c r="C16" s="531" t="s">
        <v>271</v>
      </c>
      <c r="D16" s="356" t="s">
        <v>671</v>
      </c>
      <c r="E16" s="358">
        <v>500</v>
      </c>
      <c r="F16" s="387" t="s">
        <v>360</v>
      </c>
    </row>
    <row r="17" spans="1:6" ht="18" customHeight="1">
      <c r="A17" s="311" t="s">
        <v>618</v>
      </c>
      <c r="B17" s="401" t="s">
        <v>420</v>
      </c>
      <c r="C17" s="486" t="s">
        <v>712</v>
      </c>
      <c r="D17" s="511" t="s">
        <v>477</v>
      </c>
      <c r="E17" s="514"/>
      <c r="F17" s="310"/>
    </row>
    <row r="18" spans="1:6" ht="81.75" customHeight="1">
      <c r="A18" s="302" t="s">
        <v>584</v>
      </c>
      <c r="B18" s="399"/>
      <c r="C18" s="526" t="s">
        <v>251</v>
      </c>
      <c r="D18" s="512" t="s">
        <v>671</v>
      </c>
      <c r="E18" s="347">
        <v>9752.5</v>
      </c>
      <c r="F18" s="301" t="s">
        <v>360</v>
      </c>
    </row>
    <row r="19" spans="1:6" ht="51" customHeight="1">
      <c r="A19" s="302"/>
      <c r="B19" s="399"/>
      <c r="C19" s="526" t="s">
        <v>265</v>
      </c>
      <c r="D19" s="512" t="s">
        <v>671</v>
      </c>
      <c r="E19" s="347">
        <v>587.5</v>
      </c>
      <c r="F19" s="301" t="s">
        <v>360</v>
      </c>
    </row>
    <row r="20" spans="1:6" ht="50.25" customHeight="1">
      <c r="A20" s="290" t="s">
        <v>584</v>
      </c>
      <c r="B20" s="399"/>
      <c r="C20" s="487" t="s">
        <v>778</v>
      </c>
      <c r="D20" s="513" t="s">
        <v>671</v>
      </c>
      <c r="E20" s="376">
        <v>2000</v>
      </c>
      <c r="F20" s="289" t="s">
        <v>516</v>
      </c>
    </row>
    <row r="21" spans="1:6" ht="52.5" customHeight="1">
      <c r="A21" s="302" t="s">
        <v>584</v>
      </c>
      <c r="B21" s="420"/>
      <c r="C21" s="526" t="s">
        <v>779</v>
      </c>
      <c r="D21" s="512" t="s">
        <v>671</v>
      </c>
      <c r="E21" s="347">
        <v>425</v>
      </c>
      <c r="F21" s="301" t="s">
        <v>273</v>
      </c>
    </row>
    <row r="22" spans="1:6" ht="48.75" customHeight="1">
      <c r="A22" s="302"/>
      <c r="B22" s="399"/>
      <c r="C22" s="526" t="s">
        <v>691</v>
      </c>
      <c r="D22" s="512" t="s">
        <v>671</v>
      </c>
      <c r="E22" s="347">
        <v>500</v>
      </c>
      <c r="F22" s="301" t="s">
        <v>384</v>
      </c>
    </row>
    <row r="23" spans="1:6" ht="51.75" customHeight="1">
      <c r="A23" s="302"/>
      <c r="B23" s="420"/>
      <c r="C23" s="526" t="s">
        <v>213</v>
      </c>
      <c r="D23" s="512" t="s">
        <v>671</v>
      </c>
      <c r="E23" s="347">
        <v>285</v>
      </c>
      <c r="F23" s="301" t="s">
        <v>384</v>
      </c>
    </row>
    <row r="24" spans="1:6" ht="51" customHeight="1">
      <c r="A24" s="302"/>
      <c r="B24" s="399"/>
      <c r="C24" s="526" t="s">
        <v>220</v>
      </c>
      <c r="D24" s="527" t="s">
        <v>671</v>
      </c>
      <c r="E24" s="347">
        <v>250</v>
      </c>
      <c r="F24" s="301" t="s">
        <v>509</v>
      </c>
    </row>
    <row r="25" spans="1:6" ht="48.75" customHeight="1">
      <c r="A25" s="302"/>
      <c r="B25" s="399"/>
      <c r="C25" s="526" t="s">
        <v>687</v>
      </c>
      <c r="D25" s="512" t="s">
        <v>502</v>
      </c>
      <c r="E25" s="347">
        <v>200</v>
      </c>
      <c r="F25" s="301" t="s">
        <v>274</v>
      </c>
    </row>
    <row r="26" spans="1:6" ht="49.5" customHeight="1">
      <c r="A26" s="302"/>
      <c r="B26" s="399"/>
      <c r="C26" s="526" t="s">
        <v>264</v>
      </c>
      <c r="D26" s="512" t="s">
        <v>799</v>
      </c>
      <c r="E26" s="347">
        <v>500</v>
      </c>
      <c r="F26" s="301" t="s">
        <v>360</v>
      </c>
    </row>
    <row r="27" spans="1:6" s="479" customFormat="1" ht="50.25" customHeight="1">
      <c r="A27" s="290"/>
      <c r="B27" s="399"/>
      <c r="C27" s="487" t="s">
        <v>254</v>
      </c>
      <c r="D27" s="513" t="s">
        <v>795</v>
      </c>
      <c r="E27" s="376">
        <v>300</v>
      </c>
      <c r="F27" s="289" t="s">
        <v>763</v>
      </c>
    </row>
    <row r="28" spans="1:6" ht="68.25" customHeight="1">
      <c r="A28" s="302" t="s">
        <v>619</v>
      </c>
      <c r="B28" s="143" t="s">
        <v>420</v>
      </c>
      <c r="C28" s="531" t="s">
        <v>366</v>
      </c>
      <c r="D28" s="502" t="s">
        <v>206</v>
      </c>
      <c r="E28" s="358"/>
      <c r="F28" s="387" t="s">
        <v>360</v>
      </c>
    </row>
    <row r="29" spans="1:6" ht="50.25" customHeight="1">
      <c r="A29" s="302"/>
      <c r="B29" s="420"/>
      <c r="C29" s="398" t="s">
        <v>385</v>
      </c>
      <c r="D29" s="503"/>
      <c r="E29" s="303">
        <v>250</v>
      </c>
      <c r="F29" s="301"/>
    </row>
    <row r="30" spans="1:6" ht="33" customHeight="1">
      <c r="A30" s="293"/>
      <c r="B30" s="145"/>
      <c r="C30" s="330" t="s">
        <v>386</v>
      </c>
      <c r="D30" s="292"/>
      <c r="E30" s="409">
        <v>90</v>
      </c>
      <c r="F30" s="292"/>
    </row>
    <row r="31" spans="1:6" ht="63.75" customHeight="1">
      <c r="A31" s="29"/>
      <c r="B31" s="145"/>
      <c r="C31" s="38" t="s">
        <v>409</v>
      </c>
      <c r="D31" s="32"/>
      <c r="E31" s="361">
        <v>60</v>
      </c>
      <c r="F31" s="32"/>
    </row>
    <row r="32" spans="1:6" ht="51.75" customHeight="1">
      <c r="A32" s="290" t="s">
        <v>584</v>
      </c>
      <c r="B32" s="419"/>
      <c r="C32" s="332" t="s">
        <v>410</v>
      </c>
      <c r="D32" s="289"/>
      <c r="E32" s="359">
        <v>95</v>
      </c>
      <c r="F32" s="289"/>
    </row>
    <row r="33" spans="1:6" ht="49.5" customHeight="1">
      <c r="A33" s="26" t="s">
        <v>620</v>
      </c>
      <c r="B33" s="143" t="s">
        <v>420</v>
      </c>
      <c r="C33" s="91" t="s">
        <v>205</v>
      </c>
      <c r="D33" s="59" t="s">
        <v>669</v>
      </c>
      <c r="E33" s="360">
        <v>300</v>
      </c>
      <c r="F33" s="59" t="s">
        <v>360</v>
      </c>
    </row>
    <row r="34" spans="1:6" ht="48.75" customHeight="1">
      <c r="A34" s="79" t="s">
        <v>621</v>
      </c>
      <c r="B34" s="93" t="s">
        <v>420</v>
      </c>
      <c r="C34" s="35" t="s">
        <v>387</v>
      </c>
      <c r="D34" s="30"/>
      <c r="E34" s="410"/>
      <c r="F34" s="30"/>
    </row>
    <row r="35" spans="1:6" ht="48" customHeight="1">
      <c r="A35" s="72" t="s">
        <v>584</v>
      </c>
      <c r="B35" s="145"/>
      <c r="C35" s="36" t="s">
        <v>193</v>
      </c>
      <c r="D35" s="34" t="s">
        <v>671</v>
      </c>
      <c r="E35" s="357">
        <v>9000</v>
      </c>
      <c r="F35" s="34" t="s">
        <v>764</v>
      </c>
    </row>
    <row r="36" spans="1:6" ht="47.25" customHeight="1">
      <c r="A36" s="29" t="s">
        <v>584</v>
      </c>
      <c r="B36" s="145"/>
      <c r="C36" s="38" t="s">
        <v>194</v>
      </c>
      <c r="D36" s="32" t="s">
        <v>671</v>
      </c>
      <c r="E36" s="361">
        <v>4000</v>
      </c>
      <c r="F36" s="32" t="s">
        <v>360</v>
      </c>
    </row>
    <row r="37" spans="1:6" ht="96.75" customHeight="1">
      <c r="A37" s="29" t="s">
        <v>622</v>
      </c>
      <c r="B37" s="143" t="s">
        <v>420</v>
      </c>
      <c r="C37" s="90" t="s">
        <v>464</v>
      </c>
      <c r="D37" s="80" t="s">
        <v>670</v>
      </c>
      <c r="E37" s="361">
        <v>300</v>
      </c>
      <c r="F37" s="80" t="s">
        <v>384</v>
      </c>
    </row>
    <row r="38" spans="1:6" ht="19.5" customHeight="1">
      <c r="A38" s="311" t="s">
        <v>623</v>
      </c>
      <c r="B38" s="93" t="s">
        <v>420</v>
      </c>
      <c r="C38" s="400" t="s">
        <v>476</v>
      </c>
      <c r="D38" s="310"/>
      <c r="E38" s="411"/>
      <c r="F38" s="310"/>
    </row>
    <row r="39" spans="1:6" ht="81" customHeight="1">
      <c r="A39" s="302" t="s">
        <v>584</v>
      </c>
      <c r="B39" s="420"/>
      <c r="C39" s="398" t="s">
        <v>465</v>
      </c>
      <c r="D39" s="301" t="s">
        <v>671</v>
      </c>
      <c r="E39" s="303">
        <v>300</v>
      </c>
      <c r="F39" s="301" t="s">
        <v>360</v>
      </c>
    </row>
    <row r="40" spans="1:6" ht="49.5" customHeight="1">
      <c r="A40" s="290" t="s">
        <v>584</v>
      </c>
      <c r="B40" s="145"/>
      <c r="C40" s="332" t="s">
        <v>716</v>
      </c>
      <c r="D40" s="289" t="s">
        <v>671</v>
      </c>
      <c r="E40" s="359">
        <v>500</v>
      </c>
      <c r="F40" s="289" t="s">
        <v>360</v>
      </c>
    </row>
    <row r="41" spans="1:6" ht="48" customHeight="1">
      <c r="A41" s="293"/>
      <c r="B41" s="419"/>
      <c r="C41" s="330" t="s">
        <v>221</v>
      </c>
      <c r="D41" s="292" t="s">
        <v>671</v>
      </c>
      <c r="E41" s="409">
        <v>500</v>
      </c>
      <c r="F41" s="292" t="s">
        <v>360</v>
      </c>
    </row>
    <row r="42" spans="1:6" ht="47.25" customHeight="1">
      <c r="A42" s="64"/>
      <c r="B42" s="146"/>
      <c r="C42" s="38" t="s">
        <v>222</v>
      </c>
      <c r="D42" s="32" t="s">
        <v>671</v>
      </c>
      <c r="E42" s="361">
        <v>500</v>
      </c>
      <c r="F42" s="32" t="s">
        <v>515</v>
      </c>
    </row>
    <row r="43" spans="1:6" ht="48" customHeight="1">
      <c r="A43" s="26" t="s">
        <v>624</v>
      </c>
      <c r="B43" s="107" t="s">
        <v>420</v>
      </c>
      <c r="C43" s="43" t="s">
        <v>733</v>
      </c>
      <c r="D43" s="28" t="s">
        <v>795</v>
      </c>
      <c r="E43" s="27">
        <v>100</v>
      </c>
      <c r="F43" s="28" t="s">
        <v>360</v>
      </c>
    </row>
    <row r="44" spans="1:6" ht="15.75">
      <c r="A44" s="311" t="s">
        <v>625</v>
      </c>
      <c r="B44" s="401" t="s">
        <v>420</v>
      </c>
      <c r="C44" s="400" t="s">
        <v>712</v>
      </c>
      <c r="D44" s="310"/>
      <c r="E44" s="411"/>
      <c r="F44" s="310"/>
    </row>
    <row r="45" spans="1:6" ht="48" customHeight="1">
      <c r="A45" s="302" t="s">
        <v>584</v>
      </c>
      <c r="B45" s="399"/>
      <c r="C45" s="302" t="s">
        <v>298</v>
      </c>
      <c r="D45" s="301" t="s">
        <v>795</v>
      </c>
      <c r="E45" s="358">
        <v>100</v>
      </c>
      <c r="F45" s="301" t="s">
        <v>360</v>
      </c>
    </row>
    <row r="46" spans="1:6" ht="49.5" customHeight="1">
      <c r="A46" s="290"/>
      <c r="B46" s="399"/>
      <c r="C46" s="290" t="s">
        <v>407</v>
      </c>
      <c r="D46" s="289" t="s">
        <v>795</v>
      </c>
      <c r="E46" s="359">
        <v>2000</v>
      </c>
      <c r="F46" s="289" t="s">
        <v>515</v>
      </c>
    </row>
    <row r="47" spans="1:7" s="111" customFormat="1" ht="65.25" customHeight="1">
      <c r="A47" s="290" t="s">
        <v>626</v>
      </c>
      <c r="B47" s="143" t="s">
        <v>420</v>
      </c>
      <c r="C47" s="402" t="s">
        <v>518</v>
      </c>
      <c r="D47" s="320" t="s">
        <v>795</v>
      </c>
      <c r="E47" s="359">
        <v>300</v>
      </c>
      <c r="F47" s="320" t="s">
        <v>360</v>
      </c>
      <c r="G47" s="116"/>
    </row>
    <row r="48" spans="1:6" s="106" customFormat="1" ht="49.5" customHeight="1">
      <c r="A48" s="26" t="s">
        <v>627</v>
      </c>
      <c r="B48" s="143" t="s">
        <v>420</v>
      </c>
      <c r="C48" s="42" t="s">
        <v>306</v>
      </c>
      <c r="D48" s="59" t="s">
        <v>795</v>
      </c>
      <c r="E48" s="360">
        <v>4500</v>
      </c>
      <c r="F48" s="59" t="s">
        <v>352</v>
      </c>
    </row>
    <row r="49" spans="1:6" ht="15.75">
      <c r="A49" s="79" t="s">
        <v>628</v>
      </c>
      <c r="B49" s="136" t="s">
        <v>420</v>
      </c>
      <c r="C49" s="79" t="s">
        <v>412</v>
      </c>
      <c r="D49" s="30"/>
      <c r="E49" s="343"/>
      <c r="F49" s="30"/>
    </row>
    <row r="50" spans="1:6" ht="49.5" customHeight="1">
      <c r="A50" s="72" t="s">
        <v>584</v>
      </c>
      <c r="B50" s="146"/>
      <c r="C50" s="36" t="s">
        <v>737</v>
      </c>
      <c r="D50" s="34" t="s">
        <v>795</v>
      </c>
      <c r="E50" s="357">
        <v>500</v>
      </c>
      <c r="F50" s="34" t="s">
        <v>360</v>
      </c>
    </row>
    <row r="51" spans="1:6" ht="33" customHeight="1">
      <c r="A51" s="72" t="s">
        <v>584</v>
      </c>
      <c r="B51" s="136"/>
      <c r="C51" s="36" t="s">
        <v>371</v>
      </c>
      <c r="D51" s="34" t="s">
        <v>720</v>
      </c>
      <c r="E51" s="357">
        <v>600</v>
      </c>
      <c r="F51" s="34" t="s">
        <v>361</v>
      </c>
    </row>
    <row r="52" spans="1:6" ht="34.5" customHeight="1">
      <c r="A52" s="29" t="s">
        <v>584</v>
      </c>
      <c r="B52" s="136"/>
      <c r="C52" s="38" t="s">
        <v>372</v>
      </c>
      <c r="D52" s="32" t="s">
        <v>720</v>
      </c>
      <c r="E52" s="361">
        <v>350</v>
      </c>
      <c r="F52" s="32" t="s">
        <v>512</v>
      </c>
    </row>
    <row r="53" spans="1:6" ht="15.75" hidden="1">
      <c r="A53" s="29"/>
      <c r="B53" s="136"/>
      <c r="C53" s="38"/>
      <c r="D53" s="32"/>
      <c r="E53" s="361"/>
      <c r="F53" s="32"/>
    </row>
    <row r="54" spans="1:6" ht="60" hidden="1">
      <c r="A54" s="26"/>
      <c r="B54" s="212"/>
      <c r="C54" s="214" t="s">
        <v>493</v>
      </c>
      <c r="D54" s="207" t="s">
        <v>494</v>
      </c>
      <c r="E54" s="412"/>
      <c r="F54" s="207" t="s">
        <v>492</v>
      </c>
    </row>
    <row r="55" spans="1:6" ht="60" hidden="1">
      <c r="A55" s="26"/>
      <c r="B55" s="212"/>
      <c r="C55" s="214" t="s">
        <v>495</v>
      </c>
      <c r="D55" s="207" t="s">
        <v>494</v>
      </c>
      <c r="E55" s="412"/>
      <c r="F55" s="207" t="s">
        <v>492</v>
      </c>
    </row>
    <row r="56" spans="1:6" ht="45" hidden="1">
      <c r="A56" s="26"/>
      <c r="B56" s="212"/>
      <c r="C56" s="215" t="s">
        <v>496</v>
      </c>
      <c r="D56" s="222" t="s">
        <v>743</v>
      </c>
      <c r="E56" s="413"/>
      <c r="F56" s="207" t="s">
        <v>492</v>
      </c>
    </row>
    <row r="57" spans="1:6" ht="45" hidden="1">
      <c r="A57" s="26"/>
      <c r="B57" s="212"/>
      <c r="C57" s="217" t="s">
        <v>497</v>
      </c>
      <c r="D57" s="219"/>
      <c r="E57" s="412"/>
      <c r="F57" s="207" t="s">
        <v>492</v>
      </c>
    </row>
    <row r="58" spans="1:6" ht="45" hidden="1">
      <c r="A58" s="26"/>
      <c r="B58" s="212"/>
      <c r="C58" s="214" t="s">
        <v>498</v>
      </c>
      <c r="D58" s="222" t="s">
        <v>666</v>
      </c>
      <c r="E58" s="412"/>
      <c r="F58" s="207" t="s">
        <v>492</v>
      </c>
    </row>
    <row r="59" spans="1:6" ht="75" hidden="1">
      <c r="A59" s="26"/>
      <c r="B59" s="213"/>
      <c r="C59" s="229" t="s">
        <v>499</v>
      </c>
      <c r="D59" s="230"/>
      <c r="E59" s="412"/>
      <c r="F59" s="222" t="s">
        <v>492</v>
      </c>
    </row>
    <row r="60" spans="1:6" ht="45" hidden="1">
      <c r="A60" s="26"/>
      <c r="B60" s="212"/>
      <c r="C60" s="217" t="s">
        <v>500</v>
      </c>
      <c r="D60" s="219"/>
      <c r="E60" s="412"/>
      <c r="F60" s="207" t="s">
        <v>492</v>
      </c>
    </row>
    <row r="61" spans="1:6" ht="45" hidden="1">
      <c r="A61" s="168"/>
      <c r="B61" s="136"/>
      <c r="C61" s="214" t="s">
        <v>747</v>
      </c>
      <c r="D61" s="222" t="s">
        <v>743</v>
      </c>
      <c r="E61" s="412"/>
      <c r="F61" s="207" t="s">
        <v>492</v>
      </c>
    </row>
    <row r="62" spans="1:6" ht="45" hidden="1">
      <c r="A62" s="168"/>
      <c r="B62" s="136"/>
      <c r="C62" s="214" t="s">
        <v>748</v>
      </c>
      <c r="D62" s="222"/>
      <c r="E62" s="412"/>
      <c r="F62" s="207" t="s">
        <v>492</v>
      </c>
    </row>
    <row r="63" spans="1:6" ht="45" hidden="1">
      <c r="A63" s="168"/>
      <c r="B63" s="136"/>
      <c r="C63" s="214" t="s">
        <v>749</v>
      </c>
      <c r="D63" s="222"/>
      <c r="E63" s="412"/>
      <c r="F63" s="207" t="s">
        <v>492</v>
      </c>
    </row>
    <row r="64" spans="1:6" ht="45" hidden="1">
      <c r="A64" s="168"/>
      <c r="B64" s="136"/>
      <c r="C64" s="214" t="s">
        <v>750</v>
      </c>
      <c r="D64" s="219"/>
      <c r="E64" s="412"/>
      <c r="F64" s="207" t="s">
        <v>492</v>
      </c>
    </row>
    <row r="65" spans="1:6" ht="45" hidden="1">
      <c r="A65" s="168"/>
      <c r="B65" s="136"/>
      <c r="C65" s="217" t="s">
        <v>751</v>
      </c>
      <c r="D65" s="222" t="s">
        <v>752</v>
      </c>
      <c r="E65" s="412"/>
      <c r="F65" s="207" t="s">
        <v>492</v>
      </c>
    </row>
    <row r="66" spans="1:6" ht="60" hidden="1">
      <c r="A66" s="168"/>
      <c r="B66" s="136"/>
      <c r="C66" s="214" t="s">
        <v>471</v>
      </c>
      <c r="D66" s="222" t="s">
        <v>472</v>
      </c>
      <c r="E66" s="412"/>
      <c r="F66" s="207" t="s">
        <v>492</v>
      </c>
    </row>
    <row r="67" spans="1:6" ht="45" hidden="1">
      <c r="A67" s="168"/>
      <c r="B67" s="136"/>
      <c r="C67" s="214" t="s">
        <v>333</v>
      </c>
      <c r="D67" s="228"/>
      <c r="E67" s="412"/>
      <c r="F67" s="207" t="s">
        <v>492</v>
      </c>
    </row>
    <row r="68" spans="1:6" ht="75" hidden="1">
      <c r="A68" s="168"/>
      <c r="B68" s="136"/>
      <c r="C68" s="214" t="s">
        <v>334</v>
      </c>
      <c r="D68" s="228"/>
      <c r="E68" s="412"/>
      <c r="F68" s="207" t="s">
        <v>492</v>
      </c>
    </row>
    <row r="69" spans="1:6" ht="45" hidden="1">
      <c r="A69" s="168"/>
      <c r="B69" s="136"/>
      <c r="C69" s="214" t="s">
        <v>335</v>
      </c>
      <c r="D69" s="207" t="s">
        <v>666</v>
      </c>
      <c r="E69" s="412"/>
      <c r="F69" s="207" t="s">
        <v>492</v>
      </c>
    </row>
    <row r="70" spans="1:6" ht="45" hidden="1">
      <c r="A70" s="168"/>
      <c r="B70" s="136"/>
      <c r="C70" s="214" t="s">
        <v>336</v>
      </c>
      <c r="D70" s="207" t="s">
        <v>337</v>
      </c>
      <c r="E70" s="412"/>
      <c r="F70" s="207" t="s">
        <v>492</v>
      </c>
    </row>
    <row r="71" spans="1:6" ht="45" hidden="1">
      <c r="A71" s="168"/>
      <c r="B71" s="136"/>
      <c r="C71" s="214" t="s">
        <v>338</v>
      </c>
      <c r="D71" s="207" t="s">
        <v>666</v>
      </c>
      <c r="E71" s="412"/>
      <c r="F71" s="207" t="s">
        <v>492</v>
      </c>
    </row>
    <row r="72" spans="1:6" ht="45" hidden="1">
      <c r="A72" s="168"/>
      <c r="B72" s="136"/>
      <c r="C72" s="214" t="s">
        <v>194</v>
      </c>
      <c r="D72" s="207" t="s">
        <v>771</v>
      </c>
      <c r="E72" s="412"/>
      <c r="F72" s="207" t="s">
        <v>492</v>
      </c>
    </row>
    <row r="73" spans="1:6" ht="45" hidden="1">
      <c r="A73" s="168"/>
      <c r="B73" s="136"/>
      <c r="C73" s="215" t="s">
        <v>339</v>
      </c>
      <c r="D73" s="196"/>
      <c r="E73" s="412"/>
      <c r="F73" s="207" t="s">
        <v>492</v>
      </c>
    </row>
    <row r="74" spans="1:6" ht="45" hidden="1">
      <c r="A74" s="168"/>
      <c r="B74" s="136"/>
      <c r="C74" s="220" t="s">
        <v>537</v>
      </c>
      <c r="D74" s="221" t="s">
        <v>666</v>
      </c>
      <c r="E74" s="412"/>
      <c r="F74" s="207" t="s">
        <v>492</v>
      </c>
    </row>
    <row r="75" spans="1:6" ht="45" hidden="1">
      <c r="A75" s="168"/>
      <c r="B75" s="136"/>
      <c r="C75" s="214" t="s">
        <v>538</v>
      </c>
      <c r="D75" s="207" t="s">
        <v>771</v>
      </c>
      <c r="E75" s="412"/>
      <c r="F75" s="207" t="s">
        <v>492</v>
      </c>
    </row>
    <row r="76" spans="1:6" ht="45" hidden="1">
      <c r="A76" s="168"/>
      <c r="B76" s="136"/>
      <c r="C76" s="214" t="s">
        <v>539</v>
      </c>
      <c r="D76" s="221"/>
      <c r="E76" s="412"/>
      <c r="F76" s="207" t="s">
        <v>492</v>
      </c>
    </row>
    <row r="77" spans="1:6" ht="45" hidden="1">
      <c r="A77" s="168"/>
      <c r="B77" s="136"/>
      <c r="C77" s="217" t="s">
        <v>540</v>
      </c>
      <c r="D77" s="219"/>
      <c r="E77" s="412"/>
      <c r="F77" s="207" t="s">
        <v>492</v>
      </c>
    </row>
    <row r="78" spans="1:6" ht="105" hidden="1">
      <c r="A78" s="168"/>
      <c r="B78" s="136"/>
      <c r="C78" s="217" t="s">
        <v>541</v>
      </c>
      <c r="D78" s="219" t="s">
        <v>542</v>
      </c>
      <c r="E78" s="412"/>
      <c r="F78" s="219" t="s">
        <v>543</v>
      </c>
    </row>
    <row r="79" spans="1:6" ht="15.75">
      <c r="A79" s="532"/>
      <c r="B79" s="212"/>
      <c r="C79" s="43"/>
      <c r="D79" s="28"/>
      <c r="E79" s="533">
        <f>SUM(E5:E52)</f>
        <v>48245</v>
      </c>
      <c r="F79" s="28"/>
    </row>
    <row r="80" spans="1:6" ht="25.5" customHeight="1">
      <c r="A80" s="112"/>
      <c r="B80" s="113"/>
      <c r="C80" s="41" t="s">
        <v>204</v>
      </c>
      <c r="D80" s="415"/>
      <c r="E80" s="362">
        <f>E81</f>
        <v>48245</v>
      </c>
      <c r="F80" s="80"/>
    </row>
    <row r="81" spans="1:6" ht="24.75" customHeight="1">
      <c r="A81" s="404"/>
      <c r="B81" s="132"/>
      <c r="C81" s="8" t="s">
        <v>211</v>
      </c>
      <c r="D81" s="415"/>
      <c r="E81" s="362">
        <f>E82+E89</f>
        <v>48245</v>
      </c>
      <c r="F81" s="80"/>
    </row>
    <row r="82" spans="1:6" ht="19.5" customHeight="1">
      <c r="A82" s="406"/>
      <c r="B82" s="403"/>
      <c r="C82" s="41" t="s">
        <v>210</v>
      </c>
      <c r="D82" s="416"/>
      <c r="E82" s="362">
        <f>SUM(E83:E88)</f>
        <v>43745</v>
      </c>
      <c r="F82" s="181"/>
    </row>
    <row r="83" spans="1:6" ht="47.25">
      <c r="A83" s="405"/>
      <c r="B83" s="132"/>
      <c r="D83" s="241" t="s">
        <v>358</v>
      </c>
      <c r="E83" s="361">
        <f>40045+300</f>
        <v>40345</v>
      </c>
      <c r="F83" s="181"/>
    </row>
    <row r="84" spans="1:6" ht="31.5">
      <c r="A84" s="112"/>
      <c r="B84" s="278"/>
      <c r="C84" s="177"/>
      <c r="D84" s="241" t="s">
        <v>720</v>
      </c>
      <c r="E84" s="361">
        <v>950</v>
      </c>
      <c r="F84" s="181"/>
    </row>
    <row r="85" spans="1:6" ht="47.25">
      <c r="A85" s="112"/>
      <c r="B85" s="113"/>
      <c r="D85" s="241" t="s">
        <v>363</v>
      </c>
      <c r="E85" s="361">
        <v>200</v>
      </c>
      <c r="F85" s="181"/>
    </row>
    <row r="86" spans="1:6" ht="31.5">
      <c r="A86" s="112"/>
      <c r="B86" s="113"/>
      <c r="D86" s="241" t="s">
        <v>483</v>
      </c>
      <c r="E86" s="361">
        <v>2000</v>
      </c>
      <c r="F86" s="182"/>
    </row>
    <row r="87" spans="1:6" ht="15.75">
      <c r="A87" s="112"/>
      <c r="B87" s="113"/>
      <c r="D87" s="241" t="s">
        <v>508</v>
      </c>
      <c r="E87" s="361">
        <v>0</v>
      </c>
      <c r="F87" s="182"/>
    </row>
    <row r="88" spans="1:6" ht="15.75">
      <c r="A88" s="112"/>
      <c r="B88" s="132"/>
      <c r="D88" s="241" t="s">
        <v>484</v>
      </c>
      <c r="E88" s="360">
        <v>250</v>
      </c>
      <c r="F88" s="182"/>
    </row>
    <row r="89" spans="1:6" ht="15.75">
      <c r="A89" s="280"/>
      <c r="B89" s="279"/>
      <c r="C89" s="16" t="s">
        <v>401</v>
      </c>
      <c r="D89" s="111"/>
      <c r="E89" s="363">
        <v>4500</v>
      </c>
      <c r="F89" s="111"/>
    </row>
    <row r="90" spans="1:5" ht="12.75">
      <c r="A90" s="452"/>
      <c r="B90" s="453"/>
      <c r="C90" s="454"/>
      <c r="E90" s="455"/>
    </row>
  </sheetData>
  <sheetProtection/>
  <mergeCells count="3">
    <mergeCell ref="A1:F1"/>
    <mergeCell ref="C3:F3"/>
    <mergeCell ref="D28:D29"/>
  </mergeCells>
  <printOptions horizontalCentered="1"/>
  <pageMargins left="0.1968503937007874" right="0.1968503937007874" top="0.5511811023622047" bottom="0.5118110236220472" header="0.5118110236220472" footer="0.3937007874015748"/>
  <pageSetup firstPageNumber="36" useFirstPageNumber="1" horizontalDpi="600" verticalDpi="600" orientation="landscape" paperSize="9" r:id="rId1"/>
  <headerFooter alignWithMargins="0">
    <oddFooter>&amp;R&amp;P</oddFooter>
  </headerFooter>
  <rowBreaks count="3" manualBreakCount="3">
    <brk id="27" max="5" man="1"/>
    <brk id="43" max="5" man="1"/>
    <brk id="78" max="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F60"/>
  <sheetViews>
    <sheetView view="pageBreakPreview" zoomScale="60" zoomScaleNormal="85" zoomScalePageLayoutView="0" workbookViewId="0" topLeftCell="A1">
      <pane xSplit="4" ySplit="1" topLeftCell="E26" activePane="bottomRight" state="frozen"/>
      <selection pane="topLeft" activeCell="A1" sqref="A1"/>
      <selection pane="topRight" activeCell="F1" sqref="F1"/>
      <selection pane="bottomLeft" activeCell="A2" sqref="A2"/>
      <selection pane="bottomRight" activeCell="E30" sqref="E30"/>
    </sheetView>
  </sheetViews>
  <sheetFormatPr defaultColWidth="9.125" defaultRowHeight="12.75"/>
  <cols>
    <col min="1" max="1" width="7.875" style="277" customWidth="1"/>
    <col min="2" max="2" width="7.875" style="185" hidden="1" customWidth="1"/>
    <col min="3" max="3" width="57.75390625" style="185" customWidth="1"/>
    <col min="4" max="4" width="30.75390625" style="178" customWidth="1"/>
    <col min="5" max="5" width="18.75390625" style="165" customWidth="1"/>
    <col min="6" max="6" width="31.75390625" style="178" customWidth="1"/>
    <col min="7" max="16384" width="9.125" style="105" customWidth="1"/>
  </cols>
  <sheetData>
    <row r="1" spans="1:6" ht="63">
      <c r="A1" s="338" t="s">
        <v>713</v>
      </c>
      <c r="B1" s="348"/>
      <c r="C1" s="65" t="s">
        <v>208</v>
      </c>
      <c r="D1" s="365" t="s">
        <v>797</v>
      </c>
      <c r="E1" s="407" t="s">
        <v>447</v>
      </c>
      <c r="F1" s="519" t="s">
        <v>802</v>
      </c>
    </row>
    <row r="2" spans="1:6" ht="20.25" customHeight="1">
      <c r="A2" s="310"/>
      <c r="B2" s="94"/>
      <c r="C2" s="508" t="s">
        <v>562</v>
      </c>
      <c r="D2" s="508"/>
      <c r="E2" s="508"/>
      <c r="F2" s="501"/>
    </row>
    <row r="3" spans="1:6" s="186" customFormat="1" ht="15.75">
      <c r="A3" s="310" t="s">
        <v>629</v>
      </c>
      <c r="B3" s="421" t="s">
        <v>421</v>
      </c>
      <c r="C3" s="486" t="s">
        <v>725</v>
      </c>
      <c r="D3" s="511"/>
      <c r="E3" s="514"/>
      <c r="F3" s="310"/>
    </row>
    <row r="4" spans="1:6" s="186" customFormat="1" ht="49.5" customHeight="1">
      <c r="A4" s="301"/>
      <c r="B4" s="56"/>
      <c r="C4" s="526" t="s">
        <v>519</v>
      </c>
      <c r="D4" s="512" t="s">
        <v>728</v>
      </c>
      <c r="E4" s="347">
        <v>3000</v>
      </c>
      <c r="F4" s="301" t="s">
        <v>765</v>
      </c>
    </row>
    <row r="5" spans="1:6" s="186" customFormat="1" ht="51" customHeight="1">
      <c r="A5" s="301"/>
      <c r="B5" s="422"/>
      <c r="C5" s="526" t="s">
        <v>330</v>
      </c>
      <c r="D5" s="512" t="s">
        <v>728</v>
      </c>
      <c r="E5" s="347">
        <v>500</v>
      </c>
      <c r="F5" s="301" t="s">
        <v>765</v>
      </c>
    </row>
    <row r="6" spans="1:6" s="186" customFormat="1" ht="49.5" customHeight="1">
      <c r="A6" s="301"/>
      <c r="B6" s="422"/>
      <c r="C6" s="526" t="s">
        <v>331</v>
      </c>
      <c r="D6" s="512" t="s">
        <v>728</v>
      </c>
      <c r="E6" s="347">
        <v>500</v>
      </c>
      <c r="F6" s="301" t="s">
        <v>765</v>
      </c>
    </row>
    <row r="7" spans="1:6" s="186" customFormat="1" ht="53.25" customHeight="1">
      <c r="A7" s="301"/>
      <c r="B7" s="56"/>
      <c r="C7" s="526" t="s">
        <v>367</v>
      </c>
      <c r="D7" s="512" t="s">
        <v>728</v>
      </c>
      <c r="E7" s="347">
        <v>500</v>
      </c>
      <c r="F7" s="301" t="s">
        <v>765</v>
      </c>
    </row>
    <row r="8" spans="1:6" s="186" customFormat="1" ht="51" customHeight="1">
      <c r="A8" s="301"/>
      <c r="B8" s="56"/>
      <c r="C8" s="526" t="s">
        <v>368</v>
      </c>
      <c r="D8" s="512" t="s">
        <v>728</v>
      </c>
      <c r="E8" s="347">
        <v>500</v>
      </c>
      <c r="F8" s="301" t="s">
        <v>765</v>
      </c>
    </row>
    <row r="9" spans="1:6" s="186" customFormat="1" ht="51.75" customHeight="1">
      <c r="A9" s="301"/>
      <c r="B9" s="396"/>
      <c r="C9" s="526" t="s">
        <v>312</v>
      </c>
      <c r="D9" s="512" t="s">
        <v>728</v>
      </c>
      <c r="E9" s="347">
        <v>1500</v>
      </c>
      <c r="F9" s="301" t="s">
        <v>765</v>
      </c>
    </row>
    <row r="10" spans="1:6" s="186" customFormat="1" ht="48.75" customHeight="1">
      <c r="A10" s="301"/>
      <c r="B10" s="56"/>
      <c r="C10" s="526" t="s">
        <v>549</v>
      </c>
      <c r="D10" s="512" t="s">
        <v>728</v>
      </c>
      <c r="E10" s="347">
        <v>1000</v>
      </c>
      <c r="F10" s="301" t="s">
        <v>765</v>
      </c>
    </row>
    <row r="11" spans="1:6" s="186" customFormat="1" ht="51" customHeight="1">
      <c r="A11" s="289" t="s">
        <v>584</v>
      </c>
      <c r="B11" s="421"/>
      <c r="C11" s="487" t="s">
        <v>786</v>
      </c>
      <c r="D11" s="513" t="s">
        <v>502</v>
      </c>
      <c r="E11" s="376">
        <v>250</v>
      </c>
      <c r="F11" s="289" t="s">
        <v>765</v>
      </c>
    </row>
    <row r="12" spans="1:6" s="186" customFormat="1" ht="51" customHeight="1">
      <c r="A12" s="310"/>
      <c r="B12" s="421"/>
      <c r="C12" s="486" t="s">
        <v>313</v>
      </c>
      <c r="D12" s="511" t="s">
        <v>502</v>
      </c>
      <c r="E12" s="514">
        <v>250</v>
      </c>
      <c r="F12" s="310" t="s">
        <v>765</v>
      </c>
    </row>
    <row r="13" spans="1:6" s="186" customFormat="1" ht="50.25" customHeight="1">
      <c r="A13" s="301"/>
      <c r="B13" s="471"/>
      <c r="C13" s="526" t="s">
        <v>485</v>
      </c>
      <c r="D13" s="512" t="s">
        <v>728</v>
      </c>
      <c r="E13" s="347"/>
      <c r="F13" s="301" t="s">
        <v>765</v>
      </c>
    </row>
    <row r="14" spans="1:6" s="186" customFormat="1" ht="21" customHeight="1">
      <c r="A14" s="301"/>
      <c r="B14" s="422"/>
      <c r="C14" s="526" t="s">
        <v>320</v>
      </c>
      <c r="D14" s="512"/>
      <c r="E14" s="347">
        <v>900</v>
      </c>
      <c r="F14" s="301"/>
    </row>
    <row r="15" spans="1:6" s="186" customFormat="1" ht="31.5">
      <c r="A15" s="301"/>
      <c r="B15" s="422"/>
      <c r="C15" s="526" t="s">
        <v>321</v>
      </c>
      <c r="D15" s="512"/>
      <c r="E15" s="347">
        <v>900</v>
      </c>
      <c r="F15" s="301"/>
    </row>
    <row r="16" spans="1:6" s="186" customFormat="1" ht="22.5" customHeight="1">
      <c r="A16" s="301"/>
      <c r="B16" s="422"/>
      <c r="C16" s="526" t="s">
        <v>769</v>
      </c>
      <c r="D16" s="512"/>
      <c r="E16" s="347">
        <v>2000</v>
      </c>
      <c r="F16" s="301"/>
    </row>
    <row r="17" spans="1:6" s="186" customFormat="1" ht="49.5" customHeight="1">
      <c r="A17" s="301" t="s">
        <v>584</v>
      </c>
      <c r="B17" s="422"/>
      <c r="C17" s="526" t="s">
        <v>328</v>
      </c>
      <c r="D17" s="512" t="s">
        <v>728</v>
      </c>
      <c r="E17" s="347">
        <v>1200</v>
      </c>
      <c r="F17" s="301" t="s">
        <v>765</v>
      </c>
    </row>
    <row r="18" spans="1:6" s="186" customFormat="1" ht="51" customHeight="1">
      <c r="A18" s="301"/>
      <c r="B18" s="421"/>
      <c r="C18" s="526" t="s">
        <v>326</v>
      </c>
      <c r="D18" s="512" t="s">
        <v>332</v>
      </c>
      <c r="E18" s="347">
        <v>1000</v>
      </c>
      <c r="F18" s="301" t="s">
        <v>765</v>
      </c>
    </row>
    <row r="19" spans="1:6" s="186" customFormat="1" ht="52.5" customHeight="1">
      <c r="A19" s="301"/>
      <c r="B19" s="422"/>
      <c r="C19" s="526" t="s">
        <v>558</v>
      </c>
      <c r="D19" s="512" t="s">
        <v>671</v>
      </c>
      <c r="E19" s="347">
        <v>500</v>
      </c>
      <c r="F19" s="301" t="s">
        <v>360</v>
      </c>
    </row>
    <row r="20" spans="1:6" s="186" customFormat="1" ht="66" customHeight="1">
      <c r="A20" s="301"/>
      <c r="B20" s="421"/>
      <c r="C20" s="526" t="s">
        <v>314</v>
      </c>
      <c r="D20" s="512" t="s">
        <v>671</v>
      </c>
      <c r="E20" s="347">
        <v>300</v>
      </c>
      <c r="F20" s="301" t="s">
        <v>360</v>
      </c>
    </row>
    <row r="21" spans="1:6" s="186" customFormat="1" ht="51.75" customHeight="1">
      <c r="A21" s="289"/>
      <c r="B21" s="422"/>
      <c r="C21" s="487" t="s">
        <v>438</v>
      </c>
      <c r="D21" s="513" t="s">
        <v>358</v>
      </c>
      <c r="E21" s="376">
        <v>300</v>
      </c>
      <c r="F21" s="289" t="s">
        <v>360</v>
      </c>
    </row>
    <row r="22" spans="1:6" s="186" customFormat="1" ht="49.5" customHeight="1">
      <c r="A22" s="310"/>
      <c r="B22" s="421"/>
      <c r="C22" s="486" t="s">
        <v>299</v>
      </c>
      <c r="D22" s="511" t="s">
        <v>795</v>
      </c>
      <c r="E22" s="514">
        <v>400</v>
      </c>
      <c r="F22" s="310" t="s">
        <v>360</v>
      </c>
    </row>
    <row r="23" spans="1:6" s="186" customFormat="1" ht="49.5" customHeight="1">
      <c r="A23" s="301"/>
      <c r="B23" s="422"/>
      <c r="C23" s="526" t="s">
        <v>681</v>
      </c>
      <c r="D23" s="512" t="s">
        <v>426</v>
      </c>
      <c r="E23" s="347">
        <v>700</v>
      </c>
      <c r="F23" s="301" t="s">
        <v>360</v>
      </c>
    </row>
    <row r="24" spans="1:6" s="186" customFormat="1" ht="48" customHeight="1">
      <c r="A24" s="301"/>
      <c r="B24" s="471"/>
      <c r="C24" s="526" t="s">
        <v>787</v>
      </c>
      <c r="D24" s="512" t="s">
        <v>795</v>
      </c>
      <c r="E24" s="347">
        <v>100</v>
      </c>
      <c r="F24" s="301" t="s">
        <v>360</v>
      </c>
    </row>
    <row r="25" spans="1:6" s="186" customFormat="1" ht="63">
      <c r="A25" s="301"/>
      <c r="B25" s="422"/>
      <c r="C25" s="526" t="s">
        <v>283</v>
      </c>
      <c r="D25" s="512" t="s">
        <v>720</v>
      </c>
      <c r="E25" s="347">
        <v>150</v>
      </c>
      <c r="F25" s="301" t="s">
        <v>512</v>
      </c>
    </row>
    <row r="26" spans="1:6" s="186" customFormat="1" ht="31.5">
      <c r="A26" s="301"/>
      <c r="B26" s="421"/>
      <c r="C26" s="526" t="s">
        <v>676</v>
      </c>
      <c r="D26" s="512" t="s">
        <v>720</v>
      </c>
      <c r="E26" s="347">
        <v>300</v>
      </c>
      <c r="F26" s="301" t="s">
        <v>512</v>
      </c>
    </row>
    <row r="27" spans="1:6" s="186" customFormat="1" ht="63">
      <c r="A27" s="289"/>
      <c r="B27" s="422"/>
      <c r="C27" s="487" t="s">
        <v>559</v>
      </c>
      <c r="D27" s="513" t="s">
        <v>794</v>
      </c>
      <c r="E27" s="376">
        <v>500</v>
      </c>
      <c r="F27" s="289" t="s">
        <v>360</v>
      </c>
    </row>
    <row r="28" spans="1:6" s="186" customFormat="1" ht="78.75">
      <c r="A28" s="28" t="s">
        <v>630</v>
      </c>
      <c r="B28" s="43" t="s">
        <v>421</v>
      </c>
      <c r="C28" s="43" t="s">
        <v>434</v>
      </c>
      <c r="D28" s="28" t="s">
        <v>502</v>
      </c>
      <c r="E28" s="27">
        <v>2000</v>
      </c>
      <c r="F28" s="28" t="s">
        <v>287</v>
      </c>
    </row>
    <row r="29" spans="1:6" ht="48" customHeight="1">
      <c r="A29" s="310" t="s">
        <v>631</v>
      </c>
      <c r="B29" s="537" t="s">
        <v>421</v>
      </c>
      <c r="C29" s="486" t="s">
        <v>293</v>
      </c>
      <c r="D29" s="511" t="s">
        <v>669</v>
      </c>
      <c r="E29" s="514"/>
      <c r="F29" s="310" t="s">
        <v>360</v>
      </c>
    </row>
    <row r="30" spans="1:6" ht="31.5">
      <c r="A30" s="301" t="s">
        <v>584</v>
      </c>
      <c r="B30" s="422"/>
      <c r="C30" s="526" t="s">
        <v>255</v>
      </c>
      <c r="D30" s="512"/>
      <c r="E30" s="347">
        <v>300</v>
      </c>
      <c r="F30" s="301"/>
    </row>
    <row r="31" spans="1:6" ht="31.5">
      <c r="A31" s="301" t="s">
        <v>584</v>
      </c>
      <c r="B31" s="422"/>
      <c r="C31" s="526" t="s">
        <v>440</v>
      </c>
      <c r="D31" s="512"/>
      <c r="E31" s="347">
        <v>100</v>
      </c>
      <c r="F31" s="301"/>
    </row>
    <row r="32" spans="1:6" ht="31.5">
      <c r="A32" s="301" t="s">
        <v>584</v>
      </c>
      <c r="B32" s="422"/>
      <c r="C32" s="526" t="s">
        <v>441</v>
      </c>
      <c r="D32" s="512"/>
      <c r="E32" s="347">
        <v>100</v>
      </c>
      <c r="F32" s="301"/>
    </row>
    <row r="33" spans="1:6" ht="31.5">
      <c r="A33" s="301" t="s">
        <v>584</v>
      </c>
      <c r="B33" s="422"/>
      <c r="C33" s="526" t="s">
        <v>474</v>
      </c>
      <c r="D33" s="512"/>
      <c r="E33" s="347">
        <v>100</v>
      </c>
      <c r="F33" s="301"/>
    </row>
    <row r="34" spans="1:6" ht="31.5">
      <c r="A34" s="301" t="s">
        <v>584</v>
      </c>
      <c r="B34" s="56"/>
      <c r="C34" s="526" t="s">
        <v>563</v>
      </c>
      <c r="D34" s="512"/>
      <c r="E34" s="347">
        <v>100</v>
      </c>
      <c r="F34" s="301"/>
    </row>
    <row r="35" spans="1:6" ht="15.75">
      <c r="A35" s="301" t="s">
        <v>584</v>
      </c>
      <c r="B35" s="422"/>
      <c r="C35" s="526" t="s">
        <v>391</v>
      </c>
      <c r="D35" s="512"/>
      <c r="E35" s="347">
        <v>300</v>
      </c>
      <c r="F35" s="301"/>
    </row>
    <row r="36" spans="1:6" ht="15.75">
      <c r="A36" s="301" t="s">
        <v>584</v>
      </c>
      <c r="B36" s="471"/>
      <c r="C36" s="526" t="s">
        <v>719</v>
      </c>
      <c r="D36" s="512"/>
      <c r="E36" s="347">
        <v>100</v>
      </c>
      <c r="F36" s="301"/>
    </row>
    <row r="37" spans="1:6" ht="31.5">
      <c r="A37" s="289" t="s">
        <v>584</v>
      </c>
      <c r="B37" s="422"/>
      <c r="C37" s="487" t="s">
        <v>739</v>
      </c>
      <c r="D37" s="513"/>
      <c r="E37" s="376">
        <v>200</v>
      </c>
      <c r="F37" s="289"/>
    </row>
    <row r="38" spans="1:6" ht="48.75" customHeight="1">
      <c r="A38" s="292" t="s">
        <v>632</v>
      </c>
      <c r="B38" s="94" t="s">
        <v>421</v>
      </c>
      <c r="C38" s="330" t="s">
        <v>780</v>
      </c>
      <c r="D38" s="292" t="s">
        <v>669</v>
      </c>
      <c r="E38" s="294">
        <v>8000</v>
      </c>
      <c r="F38" s="292" t="s">
        <v>516</v>
      </c>
    </row>
    <row r="39" spans="1:6" ht="15.75">
      <c r="A39" s="34" t="s">
        <v>584</v>
      </c>
      <c r="B39" s="94"/>
      <c r="C39" s="36" t="s">
        <v>392</v>
      </c>
      <c r="D39" s="36"/>
      <c r="E39" s="37"/>
      <c r="F39" s="34"/>
    </row>
    <row r="40" spans="1:6" ht="15.75">
      <c r="A40" s="32" t="s">
        <v>584</v>
      </c>
      <c r="B40" s="94"/>
      <c r="C40" s="38" t="s">
        <v>393</v>
      </c>
      <c r="D40" s="38"/>
      <c r="E40" s="204"/>
      <c r="F40" s="32"/>
    </row>
    <row r="41" spans="1:6" ht="15.75" hidden="1">
      <c r="A41" s="57"/>
      <c r="B41" s="144"/>
      <c r="C41" s="36"/>
      <c r="D41" s="38"/>
      <c r="E41" s="204"/>
      <c r="F41" s="32"/>
    </row>
    <row r="42" spans="1:6" ht="30" hidden="1">
      <c r="A42" s="57"/>
      <c r="B42" s="144"/>
      <c r="C42" s="215" t="s">
        <v>739</v>
      </c>
      <c r="D42" s="219" t="s">
        <v>260</v>
      </c>
      <c r="E42" s="218"/>
      <c r="F42" s="207" t="s">
        <v>401</v>
      </c>
    </row>
    <row r="43" spans="1:6" ht="45" hidden="1">
      <c r="A43" s="57"/>
      <c r="B43" s="144"/>
      <c r="C43" s="220" t="s">
        <v>186</v>
      </c>
      <c r="D43" s="221" t="s">
        <v>337</v>
      </c>
      <c r="E43" s="218"/>
      <c r="F43" s="207" t="s">
        <v>401</v>
      </c>
    </row>
    <row r="44" spans="1:6" ht="30" hidden="1">
      <c r="A44" s="57"/>
      <c r="B44" s="144"/>
      <c r="C44" s="217" t="s">
        <v>225</v>
      </c>
      <c r="D44" s="219"/>
      <c r="E44" s="218"/>
      <c r="F44" s="207"/>
    </row>
    <row r="45" spans="1:6" ht="15.75" hidden="1">
      <c r="A45" s="57"/>
      <c r="B45" s="144"/>
      <c r="C45" s="217" t="s">
        <v>226</v>
      </c>
      <c r="D45" s="219"/>
      <c r="E45" s="218"/>
      <c r="F45" s="207"/>
    </row>
    <row r="46" spans="1:6" ht="30" hidden="1">
      <c r="A46" s="57"/>
      <c r="B46" s="144"/>
      <c r="C46" s="223" t="s">
        <v>227</v>
      </c>
      <c r="D46" s="224" t="s">
        <v>260</v>
      </c>
      <c r="E46" s="218"/>
      <c r="F46" s="207" t="s">
        <v>401</v>
      </c>
    </row>
    <row r="47" spans="1:6" ht="45" hidden="1">
      <c r="A47" s="57"/>
      <c r="B47" s="144"/>
      <c r="C47" s="225" t="s">
        <v>228</v>
      </c>
      <c r="D47" s="226" t="s">
        <v>542</v>
      </c>
      <c r="E47" s="218"/>
      <c r="F47" s="222" t="s">
        <v>543</v>
      </c>
    </row>
    <row r="48" spans="1:6" ht="15.75" hidden="1">
      <c r="A48" s="57"/>
      <c r="B48" s="144"/>
      <c r="C48" s="225" t="s">
        <v>229</v>
      </c>
      <c r="D48" s="226"/>
      <c r="E48" s="218"/>
      <c r="F48" s="207"/>
    </row>
    <row r="49" spans="1:6" ht="60" hidden="1">
      <c r="A49" s="57"/>
      <c r="B49" s="144"/>
      <c r="C49" s="223" t="s">
        <v>230</v>
      </c>
      <c r="D49" s="219"/>
      <c r="E49" s="218"/>
      <c r="F49" s="207"/>
    </row>
    <row r="50" spans="1:6" ht="45" hidden="1">
      <c r="A50" s="57"/>
      <c r="B50" s="144"/>
      <c r="C50" s="217" t="s">
        <v>231</v>
      </c>
      <c r="D50" s="219" t="s">
        <v>666</v>
      </c>
      <c r="E50" s="218"/>
      <c r="F50" s="219" t="s">
        <v>402</v>
      </c>
    </row>
    <row r="51" spans="1:6" ht="15.75" hidden="1">
      <c r="A51" s="57"/>
      <c r="B51" s="535"/>
      <c r="C51" s="400"/>
      <c r="D51" s="400"/>
      <c r="E51" s="536"/>
      <c r="F51" s="310"/>
    </row>
    <row r="52" spans="1:6" s="186" customFormat="1" ht="15.75">
      <c r="A52" s="28"/>
      <c r="B52" s="43"/>
      <c r="C52" s="43"/>
      <c r="D52" s="28"/>
      <c r="E52" s="533">
        <f>SUM(E3:E40)</f>
        <v>28550</v>
      </c>
      <c r="F52" s="28"/>
    </row>
    <row r="53" spans="1:6" ht="24" customHeight="1">
      <c r="A53" s="34"/>
      <c r="B53" s="89"/>
      <c r="C53" s="41" t="s">
        <v>551</v>
      </c>
      <c r="D53" s="122"/>
      <c r="E53" s="92">
        <v>28550</v>
      </c>
      <c r="F53" s="80"/>
    </row>
    <row r="54" spans="1:6" ht="24.75" customHeight="1">
      <c r="A54" s="34"/>
      <c r="B54" s="89"/>
      <c r="C54" s="8" t="s">
        <v>211</v>
      </c>
      <c r="D54" s="122"/>
      <c r="E54" s="92">
        <v>28550</v>
      </c>
      <c r="F54" s="80"/>
    </row>
    <row r="55" spans="1:6" ht="22.5" customHeight="1">
      <c r="A55" s="297"/>
      <c r="B55" s="90"/>
      <c r="C55" s="41" t="s">
        <v>210</v>
      </c>
      <c r="D55" s="125"/>
      <c r="E55" s="285">
        <v>28550</v>
      </c>
      <c r="F55" s="80"/>
    </row>
    <row r="56" spans="1:6" ht="47.25">
      <c r="A56" s="301"/>
      <c r="B56" s="408"/>
      <c r="C56" s="105"/>
      <c r="D56" s="240" t="s">
        <v>358</v>
      </c>
      <c r="E56" s="249">
        <v>11600</v>
      </c>
      <c r="F56" s="80"/>
    </row>
    <row r="57" spans="1:6" ht="31.5">
      <c r="A57" s="292"/>
      <c r="B57" s="90"/>
      <c r="C57" s="105"/>
      <c r="D57" s="240" t="s">
        <v>720</v>
      </c>
      <c r="E57" s="251">
        <v>450</v>
      </c>
      <c r="F57" s="59"/>
    </row>
    <row r="58" spans="1:6" ht="47.25">
      <c r="A58" s="34"/>
      <c r="B58" s="89"/>
      <c r="C58" s="105"/>
      <c r="D58" s="239" t="s">
        <v>363</v>
      </c>
      <c r="E58" s="249">
        <v>16000</v>
      </c>
      <c r="F58" s="80"/>
    </row>
    <row r="59" spans="1:6" ht="15.75">
      <c r="A59" s="32"/>
      <c r="B59" s="90"/>
      <c r="C59" s="451"/>
      <c r="D59" s="240" t="s">
        <v>484</v>
      </c>
      <c r="E59" s="251">
        <v>500</v>
      </c>
      <c r="F59" s="80"/>
    </row>
    <row r="60" spans="1:4" ht="12.75">
      <c r="A60" s="534"/>
      <c r="B60" s="449"/>
      <c r="C60" s="449"/>
      <c r="D60" s="450"/>
    </row>
  </sheetData>
  <sheetProtection/>
  <mergeCells count="1">
    <mergeCell ref="C2:F2"/>
  </mergeCells>
  <printOptions horizontalCentered="1"/>
  <pageMargins left="0.1968503937007874" right="0.1968503937007874" top="0.5511811023622047" bottom="0.5118110236220472" header="0.5118110236220472" footer="0.3937007874015748"/>
  <pageSetup firstPageNumber="43" useFirstPageNumber="1" horizontalDpi="600" verticalDpi="600" orientation="landscape" paperSize="9" r:id="rId1"/>
  <headerFooter alignWithMargins="0">
    <oddFooter>&amp;R&amp;P</oddFooter>
  </headerFooter>
  <rowBreaks count="2" manualBreakCount="2">
    <brk id="28" max="5" man="1"/>
    <brk id="51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B20" sqref="B20"/>
    </sheetView>
  </sheetViews>
  <sheetFormatPr defaultColWidth="9.00390625" defaultRowHeight="12.75"/>
  <cols>
    <col min="1" max="1" width="65.75390625" style="0" customWidth="1"/>
    <col min="2" max="2" width="15.75390625" style="0" customWidth="1"/>
    <col min="3" max="3" width="25.75390625" style="424" customWidth="1"/>
  </cols>
  <sheetData>
    <row r="1" spans="1:3" s="18" customFormat="1" ht="15.75">
      <c r="A1" s="24" t="s">
        <v>192</v>
      </c>
      <c r="B1" s="24"/>
      <c r="C1" s="496">
        <f>'2.1.'!E79+'2.2.'!E52</f>
        <v>76795</v>
      </c>
    </row>
    <row r="2" spans="1:3" ht="19.5" customHeight="1">
      <c r="A2" s="16" t="s">
        <v>290</v>
      </c>
      <c r="B2" s="16"/>
      <c r="C2" s="14">
        <f>'2.1.'!E80+'2.2.'!E53</f>
        <v>76795</v>
      </c>
    </row>
    <row r="3" spans="1:3" ht="19.5" customHeight="1">
      <c r="A3" s="8" t="s">
        <v>211</v>
      </c>
      <c r="B3" s="319"/>
      <c r="C3" s="14">
        <f>'2.1.'!E81+'2.2.'!E54</f>
        <v>76795</v>
      </c>
    </row>
    <row r="4" spans="1:3" ht="15.75">
      <c r="A4" s="16" t="s">
        <v>711</v>
      </c>
      <c r="B4" s="16"/>
      <c r="C4" s="14">
        <f>'2.1.'!E82+'2.2.'!E55</f>
        <v>72295</v>
      </c>
    </row>
    <row r="5" spans="1:3" ht="15.75">
      <c r="A5" s="26" t="s">
        <v>207</v>
      </c>
      <c r="B5" s="26"/>
      <c r="C5" s="27">
        <f>'2.1.'!E83+'2.2.'!E56</f>
        <v>51945</v>
      </c>
    </row>
    <row r="6" spans="1:3" ht="15.75">
      <c r="A6" s="26" t="s">
        <v>720</v>
      </c>
      <c r="B6" s="26"/>
      <c r="C6" s="27">
        <v>1400</v>
      </c>
    </row>
    <row r="7" spans="1:3" ht="15.75">
      <c r="A7" s="26" t="s">
        <v>363</v>
      </c>
      <c r="B7" s="26"/>
      <c r="C7" s="27">
        <v>16200</v>
      </c>
    </row>
    <row r="8" spans="1:3" ht="15.75">
      <c r="A8" s="128" t="s">
        <v>483</v>
      </c>
      <c r="B8" s="423"/>
      <c r="C8" s="27">
        <v>2000</v>
      </c>
    </row>
    <row r="9" spans="1:3" ht="15.75">
      <c r="A9" s="128" t="s">
        <v>508</v>
      </c>
      <c r="B9" s="423"/>
      <c r="C9" s="27">
        <f>'2.1.'!E87</f>
        <v>0</v>
      </c>
    </row>
    <row r="10" spans="1:3" s="18" customFormat="1" ht="15.75">
      <c r="A10" s="128" t="s">
        <v>484</v>
      </c>
      <c r="B10" s="423"/>
      <c r="C10" s="27">
        <v>750</v>
      </c>
    </row>
    <row r="11" spans="1:3" ht="15.75">
      <c r="A11" s="16" t="s">
        <v>401</v>
      </c>
      <c r="B11" s="16"/>
      <c r="C11" s="14">
        <v>4500</v>
      </c>
    </row>
  </sheetData>
  <sheetProtection/>
  <printOptions/>
  <pageMargins left="0.7874015748031497" right="0.7874015748031497" top="0.984251968503937" bottom="0.984251968503937" header="0.5118110236220472" footer="0.5118110236220472"/>
  <pageSetup firstPageNumber="48" useFirstPageNumber="1" horizontalDpi="600" verticalDpi="600" orientation="landscape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Сизова</dc:creator>
  <cp:keywords/>
  <dc:description/>
  <cp:lastModifiedBy>M</cp:lastModifiedBy>
  <cp:lastPrinted>2011-08-09T12:51:30Z</cp:lastPrinted>
  <dcterms:created xsi:type="dcterms:W3CDTF">2009-05-14T08:15:19Z</dcterms:created>
  <dcterms:modified xsi:type="dcterms:W3CDTF">2011-08-11T11:33:08Z</dcterms:modified>
  <cp:category/>
  <cp:version/>
  <cp:contentType/>
  <cp:contentStatus/>
</cp:coreProperties>
</file>